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myakovaee\Downloads\"/>
    </mc:Choice>
  </mc:AlternateContent>
  <bookViews>
    <workbookView xWindow="0" yWindow="0" windowWidth="19200" windowHeight="7050" firstSheet="2" activeTab="2"/>
  </bookViews>
  <sheets>
    <sheet name="Лист2" sheetId="2" state="hidden" r:id="rId1"/>
    <sheet name="Лист3" sheetId="3" state="hidden" r:id="rId2"/>
    <sheet name="Рейтинг места " sheetId="6" r:id="rId3"/>
    <sheet name="Изменение рейтинга" sheetId="8" r:id="rId4"/>
    <sheet name="Изм. показателей к 2017" sheetId="17" r:id="rId5"/>
    <sheet name="Рейтинг 2017" sheetId="16" r:id="rId6"/>
    <sheet name="Лист1" sheetId="19" r:id="rId7"/>
  </sheets>
  <externalReferences>
    <externalReference r:id="rId8"/>
  </externalReferences>
  <definedNames>
    <definedName name="_xlnm._FilterDatabase" localSheetId="4" hidden="1">'Изм. показателей к 2017'!$A$1:$H$1</definedName>
    <definedName name="_xlnm._FilterDatabase" localSheetId="3" hidden="1">'Изменение рейтинга'!$A$2:$S$88</definedName>
    <definedName name="_xlnm._FilterDatabase" localSheetId="0" hidden="1">Лист2!$A$1:$C$1</definedName>
    <definedName name="_xlnm._FilterDatabase" localSheetId="5" hidden="1">'Рейтинг 2017'!$A$2:$P$88</definedName>
    <definedName name="_xlnm._FilterDatabase" localSheetId="2" hidden="1">'Рейтинг места '!$A$2:$O$88</definedName>
  </definedNames>
  <calcPr calcId="152511"/>
</workbook>
</file>

<file path=xl/calcChain.xml><?xml version="1.0" encoding="utf-8"?>
<calcChain xmlns="http://schemas.openxmlformats.org/spreadsheetml/2006/main">
  <c r="Q88" i="16" l="1"/>
  <c r="N88" i="16"/>
  <c r="O88" i="16" s="1"/>
  <c r="M88" i="16"/>
  <c r="L88" i="16"/>
  <c r="K88" i="16"/>
  <c r="J88" i="16"/>
  <c r="I88" i="16"/>
  <c r="H88" i="16"/>
  <c r="G88" i="16"/>
  <c r="F88" i="16"/>
  <c r="E88" i="16"/>
  <c r="D88" i="16"/>
  <c r="C88" i="16"/>
  <c r="B88" i="16"/>
  <c r="Q87" i="16"/>
  <c r="N87" i="16"/>
  <c r="O87" i="16" s="1"/>
  <c r="M87" i="16"/>
  <c r="L87" i="16"/>
  <c r="K87" i="16"/>
  <c r="J87" i="16"/>
  <c r="I87" i="16"/>
  <c r="H87" i="16"/>
  <c r="G87" i="16"/>
  <c r="F87" i="16"/>
  <c r="E87" i="16"/>
  <c r="D87" i="16"/>
  <c r="C87" i="16"/>
  <c r="B87" i="16"/>
  <c r="Q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B86" i="16"/>
  <c r="Q85" i="16"/>
  <c r="N85" i="16"/>
  <c r="O85" i="16" s="1"/>
  <c r="M85" i="16"/>
  <c r="L85" i="16"/>
  <c r="K85" i="16"/>
  <c r="J85" i="16"/>
  <c r="I85" i="16"/>
  <c r="H85" i="16"/>
  <c r="G85" i="16"/>
  <c r="F85" i="16"/>
  <c r="E85" i="16"/>
  <c r="D85" i="16"/>
  <c r="C85" i="16"/>
  <c r="B85" i="16"/>
  <c r="Q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B84" i="16"/>
  <c r="Q83" i="16"/>
  <c r="N83" i="16"/>
  <c r="O83" i="16" s="1"/>
  <c r="M83" i="16"/>
  <c r="L83" i="16"/>
  <c r="K83" i="16"/>
  <c r="J83" i="16"/>
  <c r="I83" i="16"/>
  <c r="H83" i="16"/>
  <c r="G83" i="16"/>
  <c r="F83" i="16"/>
  <c r="E83" i="16"/>
  <c r="D83" i="16"/>
  <c r="C83" i="16"/>
  <c r="B83" i="16"/>
  <c r="Q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B82" i="16"/>
  <c r="Q81" i="16"/>
  <c r="N81" i="16"/>
  <c r="O81" i="16" s="1"/>
  <c r="M81" i="16"/>
  <c r="L81" i="16"/>
  <c r="K81" i="16"/>
  <c r="J81" i="16"/>
  <c r="I81" i="16"/>
  <c r="H81" i="16"/>
  <c r="G81" i="16"/>
  <c r="F81" i="16"/>
  <c r="E81" i="16"/>
  <c r="D81" i="16"/>
  <c r="C81" i="16"/>
  <c r="B81" i="16"/>
  <c r="Q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Q79" i="16"/>
  <c r="N79" i="16"/>
  <c r="O79" i="16" s="1"/>
  <c r="M79" i="16"/>
  <c r="L79" i="16"/>
  <c r="K79" i="16"/>
  <c r="J79" i="16"/>
  <c r="I79" i="16"/>
  <c r="H79" i="16"/>
  <c r="G79" i="16"/>
  <c r="F79" i="16"/>
  <c r="E79" i="16"/>
  <c r="D79" i="16"/>
  <c r="C79" i="16"/>
  <c r="B79" i="16"/>
  <c r="Q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B78" i="16"/>
  <c r="Q77" i="16"/>
  <c r="N77" i="16"/>
  <c r="O77" i="16" s="1"/>
  <c r="M77" i="16"/>
  <c r="L77" i="16"/>
  <c r="K77" i="16"/>
  <c r="J77" i="16"/>
  <c r="I77" i="16"/>
  <c r="H77" i="16"/>
  <c r="G77" i="16"/>
  <c r="F77" i="16"/>
  <c r="E77" i="16"/>
  <c r="D77" i="16"/>
  <c r="C77" i="16"/>
  <c r="B77" i="16"/>
  <c r="Q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B76" i="16"/>
  <c r="Q75" i="16"/>
  <c r="N75" i="16"/>
  <c r="O75" i="16" s="1"/>
  <c r="M75" i="16"/>
  <c r="L75" i="16"/>
  <c r="K75" i="16"/>
  <c r="J75" i="16"/>
  <c r="I75" i="16"/>
  <c r="H75" i="16"/>
  <c r="G75" i="16"/>
  <c r="F75" i="16"/>
  <c r="E75" i="16"/>
  <c r="D75" i="16"/>
  <c r="C75" i="16"/>
  <c r="B75" i="16"/>
  <c r="Q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B74" i="16"/>
  <c r="Q73" i="16"/>
  <c r="N73" i="16"/>
  <c r="O73" i="16" s="1"/>
  <c r="M73" i="16"/>
  <c r="L73" i="16"/>
  <c r="K73" i="16"/>
  <c r="J73" i="16"/>
  <c r="I73" i="16"/>
  <c r="H73" i="16"/>
  <c r="G73" i="16"/>
  <c r="F73" i="16"/>
  <c r="E73" i="16"/>
  <c r="D73" i="16"/>
  <c r="C73" i="16"/>
  <c r="B73" i="16"/>
  <c r="Q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B72" i="16"/>
  <c r="Q71" i="16"/>
  <c r="N71" i="16"/>
  <c r="O71" i="16" s="1"/>
  <c r="M71" i="16"/>
  <c r="L71" i="16"/>
  <c r="K71" i="16"/>
  <c r="J71" i="16"/>
  <c r="I71" i="16"/>
  <c r="H71" i="16"/>
  <c r="G71" i="16"/>
  <c r="F71" i="16"/>
  <c r="E71" i="16"/>
  <c r="D71" i="16"/>
  <c r="C71" i="16"/>
  <c r="B71" i="16"/>
  <c r="Q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Q69" i="16"/>
  <c r="N69" i="16"/>
  <c r="O69" i="16" s="1"/>
  <c r="M69" i="16"/>
  <c r="L69" i="16"/>
  <c r="K69" i="16"/>
  <c r="J69" i="16"/>
  <c r="I69" i="16"/>
  <c r="H69" i="16"/>
  <c r="G69" i="16"/>
  <c r="F69" i="16"/>
  <c r="E69" i="16"/>
  <c r="D69" i="16"/>
  <c r="C69" i="16"/>
  <c r="B69" i="16"/>
  <c r="Q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Q67" i="16"/>
  <c r="N67" i="16"/>
  <c r="O67" i="16" s="1"/>
  <c r="M67" i="16"/>
  <c r="L67" i="16"/>
  <c r="K67" i="16"/>
  <c r="J67" i="16"/>
  <c r="I67" i="16"/>
  <c r="H67" i="16"/>
  <c r="G67" i="16"/>
  <c r="F67" i="16"/>
  <c r="E67" i="16"/>
  <c r="D67" i="16"/>
  <c r="C67" i="16"/>
  <c r="B67" i="16"/>
  <c r="Q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Q65" i="16"/>
  <c r="N65" i="16"/>
  <c r="O65" i="16" s="1"/>
  <c r="M65" i="16"/>
  <c r="L65" i="16"/>
  <c r="K65" i="16"/>
  <c r="J65" i="16"/>
  <c r="I65" i="16"/>
  <c r="H65" i="16"/>
  <c r="G65" i="16"/>
  <c r="F65" i="16"/>
  <c r="E65" i="16"/>
  <c r="D65" i="16"/>
  <c r="C65" i="16"/>
  <c r="B65" i="16"/>
  <c r="Q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B64" i="16"/>
  <c r="Q63" i="16"/>
  <c r="N63" i="16"/>
  <c r="O63" i="16" s="1"/>
  <c r="M63" i="16"/>
  <c r="L63" i="16"/>
  <c r="K63" i="16"/>
  <c r="J63" i="16"/>
  <c r="I63" i="16"/>
  <c r="H63" i="16"/>
  <c r="G63" i="16"/>
  <c r="F63" i="16"/>
  <c r="E63" i="16"/>
  <c r="D63" i="16"/>
  <c r="C63" i="16"/>
  <c r="B63" i="16"/>
  <c r="Q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Q61" i="16"/>
  <c r="N61" i="16"/>
  <c r="O61" i="16" s="1"/>
  <c r="M61" i="16"/>
  <c r="L61" i="16"/>
  <c r="K61" i="16"/>
  <c r="J61" i="16"/>
  <c r="I61" i="16"/>
  <c r="H61" i="16"/>
  <c r="G61" i="16"/>
  <c r="F61" i="16"/>
  <c r="E61" i="16"/>
  <c r="D61" i="16"/>
  <c r="C61" i="16"/>
  <c r="B61" i="16"/>
  <c r="Q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Q59" i="16"/>
  <c r="N59" i="16"/>
  <c r="O59" i="16" s="1"/>
  <c r="M59" i="16"/>
  <c r="L59" i="16"/>
  <c r="K59" i="16"/>
  <c r="J59" i="16"/>
  <c r="I59" i="16"/>
  <c r="H59" i="16"/>
  <c r="G59" i="16"/>
  <c r="F59" i="16"/>
  <c r="E59" i="16"/>
  <c r="D59" i="16"/>
  <c r="C59" i="16"/>
  <c r="B59" i="16"/>
  <c r="Q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Q57" i="16"/>
  <c r="N57" i="16"/>
  <c r="O57" i="16" s="1"/>
  <c r="M57" i="16"/>
  <c r="L57" i="16"/>
  <c r="K57" i="16"/>
  <c r="J57" i="16"/>
  <c r="I57" i="16"/>
  <c r="H57" i="16"/>
  <c r="G57" i="16"/>
  <c r="F57" i="16"/>
  <c r="E57" i="16"/>
  <c r="D57" i="16"/>
  <c r="C57" i="16"/>
  <c r="B57" i="16"/>
  <c r="Q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Q55" i="16"/>
  <c r="N55" i="16"/>
  <c r="O55" i="16" s="1"/>
  <c r="M55" i="16"/>
  <c r="L55" i="16"/>
  <c r="K55" i="16"/>
  <c r="J55" i="16"/>
  <c r="I55" i="16"/>
  <c r="H55" i="16"/>
  <c r="G55" i="16"/>
  <c r="F55" i="16"/>
  <c r="E55" i="16"/>
  <c r="D55" i="16"/>
  <c r="C55" i="16"/>
  <c r="B55" i="16"/>
  <c r="Q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Q53" i="16"/>
  <c r="N53" i="16"/>
  <c r="O53" i="16" s="1"/>
  <c r="M53" i="16"/>
  <c r="L53" i="16"/>
  <c r="K53" i="16"/>
  <c r="J53" i="16"/>
  <c r="I53" i="16"/>
  <c r="H53" i="16"/>
  <c r="G53" i="16"/>
  <c r="F53" i="16"/>
  <c r="E53" i="16"/>
  <c r="D53" i="16"/>
  <c r="C53" i="16"/>
  <c r="B53" i="16"/>
  <c r="Q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Q51" i="16"/>
  <c r="N51" i="16"/>
  <c r="O51" i="16" s="1"/>
  <c r="M51" i="16"/>
  <c r="L51" i="16"/>
  <c r="K51" i="16"/>
  <c r="J51" i="16"/>
  <c r="I51" i="16"/>
  <c r="H51" i="16"/>
  <c r="G51" i="16"/>
  <c r="F51" i="16"/>
  <c r="E51" i="16"/>
  <c r="D51" i="16"/>
  <c r="C51" i="16"/>
  <c r="B51" i="16"/>
  <c r="Q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Q49" i="16"/>
  <c r="N49" i="16"/>
  <c r="O49" i="16" s="1"/>
  <c r="M49" i="16"/>
  <c r="L49" i="16"/>
  <c r="K49" i="16"/>
  <c r="J49" i="16"/>
  <c r="I49" i="16"/>
  <c r="H49" i="16"/>
  <c r="G49" i="16"/>
  <c r="F49" i="16"/>
  <c r="E49" i="16"/>
  <c r="D49" i="16"/>
  <c r="C49" i="16"/>
  <c r="B49" i="16"/>
  <c r="Q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Q47" i="16"/>
  <c r="N47" i="16"/>
  <c r="O47" i="16" s="1"/>
  <c r="M47" i="16"/>
  <c r="L47" i="16"/>
  <c r="K47" i="16"/>
  <c r="J47" i="16"/>
  <c r="I47" i="16"/>
  <c r="H47" i="16"/>
  <c r="G47" i="16"/>
  <c r="F47" i="16"/>
  <c r="E47" i="16"/>
  <c r="D47" i="16"/>
  <c r="C47" i="16"/>
  <c r="B47" i="16"/>
  <c r="Q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Q45" i="16"/>
  <c r="N45" i="16"/>
  <c r="O45" i="16" s="1"/>
  <c r="M45" i="16"/>
  <c r="L45" i="16"/>
  <c r="K45" i="16"/>
  <c r="J45" i="16"/>
  <c r="I45" i="16"/>
  <c r="H45" i="16"/>
  <c r="G45" i="16"/>
  <c r="F45" i="16"/>
  <c r="E45" i="16"/>
  <c r="D45" i="16"/>
  <c r="C45" i="16"/>
  <c r="B45" i="16"/>
  <c r="Q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Q43" i="16"/>
  <c r="N43" i="16"/>
  <c r="O43" i="16" s="1"/>
  <c r="M43" i="16"/>
  <c r="L43" i="16"/>
  <c r="K43" i="16"/>
  <c r="J43" i="16"/>
  <c r="I43" i="16"/>
  <c r="H43" i="16"/>
  <c r="G43" i="16"/>
  <c r="F43" i="16"/>
  <c r="E43" i="16"/>
  <c r="D43" i="16"/>
  <c r="C43" i="16"/>
  <c r="B43" i="16"/>
  <c r="Q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Q41" i="16"/>
  <c r="N41" i="16"/>
  <c r="O41" i="16" s="1"/>
  <c r="M41" i="16"/>
  <c r="L41" i="16"/>
  <c r="K41" i="16"/>
  <c r="J41" i="16"/>
  <c r="I41" i="16"/>
  <c r="H41" i="16"/>
  <c r="G41" i="16"/>
  <c r="F41" i="16"/>
  <c r="E41" i="16"/>
  <c r="D41" i="16"/>
  <c r="C41" i="16"/>
  <c r="B41" i="16"/>
  <c r="Q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Q39" i="16"/>
  <c r="N39" i="16"/>
  <c r="O39" i="16" s="1"/>
  <c r="M39" i="16"/>
  <c r="L39" i="16"/>
  <c r="K39" i="16"/>
  <c r="J39" i="16"/>
  <c r="I39" i="16"/>
  <c r="H39" i="16"/>
  <c r="G39" i="16"/>
  <c r="F39" i="16"/>
  <c r="E39" i="16"/>
  <c r="D39" i="16"/>
  <c r="C39" i="16"/>
  <c r="B39" i="16"/>
  <c r="Q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Q37" i="16"/>
  <c r="N37" i="16"/>
  <c r="O37" i="16" s="1"/>
  <c r="M37" i="16"/>
  <c r="L37" i="16"/>
  <c r="K37" i="16"/>
  <c r="J37" i="16"/>
  <c r="I37" i="16"/>
  <c r="H37" i="16"/>
  <c r="G37" i="16"/>
  <c r="F37" i="16"/>
  <c r="E37" i="16"/>
  <c r="D37" i="16"/>
  <c r="C37" i="16"/>
  <c r="B37" i="16"/>
  <c r="Q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Q35" i="16"/>
  <c r="N35" i="16"/>
  <c r="O35" i="16" s="1"/>
  <c r="M35" i="16"/>
  <c r="L35" i="16"/>
  <c r="K35" i="16"/>
  <c r="J35" i="16"/>
  <c r="I35" i="16"/>
  <c r="H35" i="16"/>
  <c r="G35" i="16"/>
  <c r="F35" i="16"/>
  <c r="E35" i="16"/>
  <c r="D35" i="16"/>
  <c r="C35" i="16"/>
  <c r="B35" i="16"/>
  <c r="Q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Q33" i="16"/>
  <c r="N33" i="16"/>
  <c r="O33" i="16" s="1"/>
  <c r="M33" i="16"/>
  <c r="L33" i="16"/>
  <c r="K33" i="16"/>
  <c r="J33" i="16"/>
  <c r="I33" i="16"/>
  <c r="H33" i="16"/>
  <c r="G33" i="16"/>
  <c r="F33" i="16"/>
  <c r="E33" i="16"/>
  <c r="D33" i="16"/>
  <c r="C33" i="16"/>
  <c r="B33" i="16"/>
  <c r="Q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Q31" i="16"/>
  <c r="N31" i="16"/>
  <c r="O31" i="16" s="1"/>
  <c r="M31" i="16"/>
  <c r="L31" i="16"/>
  <c r="K31" i="16"/>
  <c r="J31" i="16"/>
  <c r="I31" i="16"/>
  <c r="H31" i="16"/>
  <c r="G31" i="16"/>
  <c r="F31" i="16"/>
  <c r="E31" i="16"/>
  <c r="D31" i="16"/>
  <c r="C31" i="16"/>
  <c r="B31" i="16"/>
  <c r="Q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Q29" i="16"/>
  <c r="N29" i="16"/>
  <c r="O29" i="16" s="1"/>
  <c r="M29" i="16"/>
  <c r="L29" i="16"/>
  <c r="K29" i="16"/>
  <c r="J29" i="16"/>
  <c r="I29" i="16"/>
  <c r="H29" i="16"/>
  <c r="G29" i="16"/>
  <c r="F29" i="16"/>
  <c r="E29" i="16"/>
  <c r="D29" i="16"/>
  <c r="C29" i="16"/>
  <c r="B29" i="16"/>
  <c r="Q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Q27" i="16"/>
  <c r="N27" i="16"/>
  <c r="O27" i="16" s="1"/>
  <c r="M27" i="16"/>
  <c r="L27" i="16"/>
  <c r="K27" i="16"/>
  <c r="J27" i="16"/>
  <c r="I27" i="16"/>
  <c r="H27" i="16"/>
  <c r="G27" i="16"/>
  <c r="F27" i="16"/>
  <c r="E27" i="16"/>
  <c r="D27" i="16"/>
  <c r="C27" i="16"/>
  <c r="B27" i="16"/>
  <c r="Q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Q25" i="16"/>
  <c r="N25" i="16"/>
  <c r="O25" i="16" s="1"/>
  <c r="M25" i="16"/>
  <c r="L25" i="16"/>
  <c r="K25" i="16"/>
  <c r="J25" i="16"/>
  <c r="I25" i="16"/>
  <c r="H25" i="16"/>
  <c r="G25" i="16"/>
  <c r="F25" i="16"/>
  <c r="E25" i="16"/>
  <c r="D25" i="16"/>
  <c r="C25" i="16"/>
  <c r="B25" i="16"/>
  <c r="Q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Q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Q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Q21" i="16"/>
  <c r="N21" i="16"/>
  <c r="O21" i="16" s="1"/>
  <c r="M21" i="16"/>
  <c r="L21" i="16"/>
  <c r="K21" i="16"/>
  <c r="J21" i="16"/>
  <c r="I21" i="16"/>
  <c r="H21" i="16"/>
  <c r="G21" i="16"/>
  <c r="F21" i="16"/>
  <c r="E21" i="16"/>
  <c r="D21" i="16"/>
  <c r="C21" i="16"/>
  <c r="B21" i="16"/>
  <c r="Q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Q19" i="16"/>
  <c r="N19" i="16"/>
  <c r="O19" i="16" s="1"/>
  <c r="M19" i="16"/>
  <c r="L19" i="16"/>
  <c r="K19" i="16"/>
  <c r="J19" i="16"/>
  <c r="I19" i="16"/>
  <c r="H19" i="16"/>
  <c r="G19" i="16"/>
  <c r="F19" i="16"/>
  <c r="E19" i="16"/>
  <c r="D19" i="16"/>
  <c r="C19" i="16"/>
  <c r="B19" i="16"/>
  <c r="Q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Q17" i="16"/>
  <c r="N17" i="16"/>
  <c r="O17" i="16" s="1"/>
  <c r="M17" i="16"/>
  <c r="L17" i="16"/>
  <c r="K17" i="16"/>
  <c r="J17" i="16"/>
  <c r="I17" i="16"/>
  <c r="H17" i="16"/>
  <c r="G17" i="16"/>
  <c r="F17" i="16"/>
  <c r="E17" i="16"/>
  <c r="D17" i="16"/>
  <c r="C17" i="16"/>
  <c r="B17" i="16"/>
  <c r="Q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Q15" i="16"/>
  <c r="N15" i="16"/>
  <c r="O15" i="16" s="1"/>
  <c r="M15" i="16"/>
  <c r="L15" i="16"/>
  <c r="K15" i="16"/>
  <c r="J15" i="16"/>
  <c r="I15" i="16"/>
  <c r="H15" i="16"/>
  <c r="G15" i="16"/>
  <c r="F15" i="16"/>
  <c r="E15" i="16"/>
  <c r="D15" i="16"/>
  <c r="C15" i="16"/>
  <c r="B15" i="16"/>
  <c r="Q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Q13" i="16"/>
  <c r="N13" i="16"/>
  <c r="O13" i="16" s="1"/>
  <c r="M13" i="16"/>
  <c r="L13" i="16"/>
  <c r="K13" i="16"/>
  <c r="J13" i="16"/>
  <c r="I13" i="16"/>
  <c r="H13" i="16"/>
  <c r="G13" i="16"/>
  <c r="F13" i="16"/>
  <c r="E13" i="16"/>
  <c r="D13" i="16"/>
  <c r="C13" i="16"/>
  <c r="B13" i="16"/>
  <c r="Q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Q11" i="16"/>
  <c r="N11" i="16"/>
  <c r="O11" i="16" s="1"/>
  <c r="M11" i="16"/>
  <c r="L11" i="16"/>
  <c r="K11" i="16"/>
  <c r="J11" i="16"/>
  <c r="I11" i="16"/>
  <c r="H11" i="16"/>
  <c r="G11" i="16"/>
  <c r="F11" i="16"/>
  <c r="E11" i="16"/>
  <c r="D11" i="16"/>
  <c r="C11" i="16"/>
  <c r="B11" i="16"/>
  <c r="Q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Q9" i="16"/>
  <c r="N9" i="16"/>
  <c r="O9" i="16" s="1"/>
  <c r="M9" i="16"/>
  <c r="L9" i="16"/>
  <c r="K9" i="16"/>
  <c r="J9" i="16"/>
  <c r="I9" i="16"/>
  <c r="H9" i="16"/>
  <c r="G9" i="16"/>
  <c r="F9" i="16"/>
  <c r="E9" i="16"/>
  <c r="D9" i="16"/>
  <c r="C9" i="16"/>
  <c r="B9" i="16"/>
  <c r="Q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Q7" i="16"/>
  <c r="N7" i="16"/>
  <c r="O7" i="16" s="1"/>
  <c r="M7" i="16"/>
  <c r="L7" i="16"/>
  <c r="K7" i="16"/>
  <c r="J7" i="16"/>
  <c r="I7" i="16"/>
  <c r="H7" i="16"/>
  <c r="G7" i="16"/>
  <c r="F7" i="16"/>
  <c r="E7" i="16"/>
  <c r="D7" i="16"/>
  <c r="C7" i="16"/>
  <c r="B7" i="16"/>
  <c r="Q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Q5" i="16"/>
  <c r="N5" i="16"/>
  <c r="O34" i="16" s="1"/>
  <c r="M5" i="16"/>
  <c r="L5" i="16"/>
  <c r="K5" i="16"/>
  <c r="J5" i="16"/>
  <c r="I5" i="16"/>
  <c r="H5" i="16"/>
  <c r="G5" i="16"/>
  <c r="F5" i="16"/>
  <c r="E5" i="16"/>
  <c r="D5" i="16"/>
  <c r="C5" i="16"/>
  <c r="B5" i="16"/>
  <c r="Q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Q3" i="16"/>
  <c r="N3" i="16"/>
  <c r="O23" i="16" s="1"/>
  <c r="M3" i="16"/>
  <c r="L3" i="16"/>
  <c r="K3" i="16"/>
  <c r="J3" i="16"/>
  <c r="I3" i="16"/>
  <c r="H3" i="16"/>
  <c r="G3" i="16"/>
  <c r="F3" i="16"/>
  <c r="E3" i="16"/>
  <c r="D3" i="16"/>
  <c r="C3" i="16"/>
  <c r="B3" i="16"/>
  <c r="L2" i="16"/>
  <c r="J2" i="16"/>
  <c r="H2" i="16"/>
  <c r="F2" i="16"/>
  <c r="D2" i="16"/>
  <c r="B2" i="16"/>
  <c r="O30" i="16" l="1"/>
  <c r="O46" i="16"/>
  <c r="O66" i="16"/>
  <c r="O70" i="16"/>
  <c r="O74" i="16"/>
  <c r="O78" i="16"/>
  <c r="O82" i="16"/>
  <c r="O86" i="16"/>
  <c r="O22" i="16"/>
  <c r="O38" i="16"/>
  <c r="O54" i="16"/>
  <c r="O5" i="16"/>
  <c r="O6" i="16"/>
  <c r="O14" i="16"/>
  <c r="O18" i="16"/>
  <c r="O26" i="16"/>
  <c r="O42" i="16"/>
  <c r="O50" i="16"/>
  <c r="O58" i="16"/>
  <c r="O62" i="16"/>
  <c r="O4" i="16"/>
  <c r="O8" i="16"/>
  <c r="O12" i="16"/>
  <c r="O16" i="16"/>
  <c r="O20" i="16"/>
  <c r="O24" i="16"/>
  <c r="O28" i="16"/>
  <c r="O32" i="16"/>
  <c r="O36" i="16"/>
  <c r="O40" i="16"/>
  <c r="O44" i="16"/>
  <c r="O48" i="16"/>
  <c r="O52" i="16"/>
  <c r="O56" i="16"/>
  <c r="O60" i="16"/>
  <c r="O64" i="16"/>
  <c r="O68" i="16"/>
  <c r="O72" i="16"/>
  <c r="O76" i="16"/>
  <c r="O80" i="16"/>
  <c r="O84" i="16"/>
  <c r="O10" i="16"/>
  <c r="O3" i="16"/>
  <c r="R88" i="8" l="1"/>
  <c r="P88" i="8"/>
  <c r="N88" i="8"/>
  <c r="L88" i="8"/>
  <c r="J88" i="8"/>
  <c r="H88" i="8"/>
  <c r="F88" i="8"/>
  <c r="D88" i="8"/>
  <c r="R87" i="8"/>
  <c r="P87" i="8"/>
  <c r="N87" i="8"/>
  <c r="L87" i="8"/>
  <c r="J87" i="8"/>
  <c r="H87" i="8"/>
  <c r="F87" i="8"/>
  <c r="D87" i="8"/>
  <c r="R86" i="8"/>
  <c r="P86" i="8"/>
  <c r="N86" i="8"/>
  <c r="L86" i="8"/>
  <c r="J86" i="8"/>
  <c r="H86" i="8"/>
  <c r="F86" i="8"/>
  <c r="D86" i="8"/>
  <c r="R85" i="8"/>
  <c r="P85" i="8"/>
  <c r="N85" i="8"/>
  <c r="L85" i="8"/>
  <c r="J85" i="8"/>
  <c r="H85" i="8"/>
  <c r="F85" i="8"/>
  <c r="D85" i="8"/>
  <c r="R84" i="8"/>
  <c r="P84" i="8"/>
  <c r="N84" i="8"/>
  <c r="L84" i="8"/>
  <c r="J84" i="8"/>
  <c r="H84" i="8"/>
  <c r="F84" i="8"/>
  <c r="D84" i="8"/>
  <c r="R83" i="8"/>
  <c r="P83" i="8"/>
  <c r="N83" i="8"/>
  <c r="L83" i="8"/>
  <c r="J83" i="8"/>
  <c r="H83" i="8"/>
  <c r="F83" i="8"/>
  <c r="D83" i="8"/>
  <c r="R82" i="8"/>
  <c r="P82" i="8"/>
  <c r="N82" i="8"/>
  <c r="L82" i="8"/>
  <c r="J82" i="8"/>
  <c r="H82" i="8"/>
  <c r="F82" i="8"/>
  <c r="D82" i="8"/>
  <c r="R81" i="8"/>
  <c r="P81" i="8"/>
  <c r="N81" i="8"/>
  <c r="L81" i="8"/>
  <c r="J81" i="8"/>
  <c r="H81" i="8"/>
  <c r="F81" i="8"/>
  <c r="D81" i="8"/>
  <c r="R80" i="8"/>
  <c r="P80" i="8"/>
  <c r="N80" i="8"/>
  <c r="L80" i="8"/>
  <c r="J80" i="8"/>
  <c r="H80" i="8"/>
  <c r="F80" i="8"/>
  <c r="D80" i="8"/>
  <c r="R79" i="8"/>
  <c r="P79" i="8"/>
  <c r="N79" i="8"/>
  <c r="L79" i="8"/>
  <c r="J79" i="8"/>
  <c r="H79" i="8"/>
  <c r="F79" i="8"/>
  <c r="D79" i="8"/>
  <c r="R78" i="8"/>
  <c r="P78" i="8"/>
  <c r="N78" i="8"/>
  <c r="L78" i="8"/>
  <c r="J78" i="8"/>
  <c r="H78" i="8"/>
  <c r="F78" i="8"/>
  <c r="D78" i="8"/>
  <c r="R77" i="8"/>
  <c r="P77" i="8"/>
  <c r="N77" i="8"/>
  <c r="L77" i="8"/>
  <c r="J77" i="8"/>
  <c r="H77" i="8"/>
  <c r="F77" i="8"/>
  <c r="D77" i="8"/>
  <c r="R76" i="8"/>
  <c r="P76" i="8"/>
  <c r="N76" i="8"/>
  <c r="L76" i="8"/>
  <c r="J76" i="8"/>
  <c r="H76" i="8"/>
  <c r="F76" i="8"/>
  <c r="D76" i="8"/>
  <c r="R75" i="8"/>
  <c r="P75" i="8"/>
  <c r="N75" i="8"/>
  <c r="L75" i="8"/>
  <c r="J75" i="8"/>
  <c r="H75" i="8"/>
  <c r="F75" i="8"/>
  <c r="D75" i="8"/>
  <c r="R74" i="8"/>
  <c r="P74" i="8"/>
  <c r="N74" i="8"/>
  <c r="L74" i="8"/>
  <c r="J74" i="8"/>
  <c r="H74" i="8"/>
  <c r="F74" i="8"/>
  <c r="D74" i="8"/>
  <c r="R73" i="8"/>
  <c r="P73" i="8"/>
  <c r="N73" i="8"/>
  <c r="L73" i="8"/>
  <c r="J73" i="8"/>
  <c r="H73" i="8"/>
  <c r="F73" i="8"/>
  <c r="D73" i="8"/>
  <c r="R72" i="8"/>
  <c r="P72" i="8"/>
  <c r="N72" i="8"/>
  <c r="L72" i="8"/>
  <c r="J72" i="8"/>
  <c r="H72" i="8"/>
  <c r="F72" i="8"/>
  <c r="D72" i="8"/>
  <c r="R71" i="8"/>
  <c r="P71" i="8"/>
  <c r="N71" i="8"/>
  <c r="L71" i="8"/>
  <c r="J71" i="8"/>
  <c r="H71" i="8"/>
  <c r="F71" i="8"/>
  <c r="D71" i="8"/>
  <c r="R70" i="8"/>
  <c r="P70" i="8"/>
  <c r="N70" i="8"/>
  <c r="L70" i="8"/>
  <c r="J70" i="8"/>
  <c r="H70" i="8"/>
  <c r="F70" i="8"/>
  <c r="D70" i="8"/>
  <c r="R69" i="8"/>
  <c r="P69" i="8"/>
  <c r="N69" i="8"/>
  <c r="L69" i="8"/>
  <c r="J69" i="8"/>
  <c r="H69" i="8"/>
  <c r="F69" i="8"/>
  <c r="D69" i="8"/>
  <c r="R68" i="8"/>
  <c r="P68" i="8"/>
  <c r="N68" i="8"/>
  <c r="L68" i="8"/>
  <c r="J68" i="8"/>
  <c r="H68" i="8"/>
  <c r="F68" i="8"/>
  <c r="D68" i="8"/>
  <c r="R67" i="8"/>
  <c r="P67" i="8"/>
  <c r="N67" i="8"/>
  <c r="L67" i="8"/>
  <c r="J67" i="8"/>
  <c r="H67" i="8"/>
  <c r="F67" i="8"/>
  <c r="D67" i="8"/>
  <c r="R66" i="8"/>
  <c r="P66" i="8"/>
  <c r="N66" i="8"/>
  <c r="L66" i="8"/>
  <c r="J66" i="8"/>
  <c r="H66" i="8"/>
  <c r="F66" i="8"/>
  <c r="D66" i="8"/>
  <c r="R65" i="8"/>
  <c r="P65" i="8"/>
  <c r="N65" i="8"/>
  <c r="L65" i="8"/>
  <c r="J65" i="8"/>
  <c r="H65" i="8"/>
  <c r="F65" i="8"/>
  <c r="D65" i="8"/>
  <c r="R64" i="8"/>
  <c r="P64" i="8"/>
  <c r="N64" i="8"/>
  <c r="L64" i="8"/>
  <c r="J64" i="8"/>
  <c r="H64" i="8"/>
  <c r="F64" i="8"/>
  <c r="D64" i="8"/>
  <c r="R63" i="8"/>
  <c r="P63" i="8"/>
  <c r="N63" i="8"/>
  <c r="L63" i="8"/>
  <c r="J63" i="8"/>
  <c r="H63" i="8"/>
  <c r="F63" i="8"/>
  <c r="D63" i="8"/>
  <c r="R62" i="8"/>
  <c r="P62" i="8"/>
  <c r="N62" i="8"/>
  <c r="L62" i="8"/>
  <c r="J62" i="8"/>
  <c r="H62" i="8"/>
  <c r="F62" i="8"/>
  <c r="D62" i="8"/>
  <c r="R61" i="8"/>
  <c r="P61" i="8"/>
  <c r="N61" i="8"/>
  <c r="L61" i="8"/>
  <c r="J61" i="8"/>
  <c r="H61" i="8"/>
  <c r="F61" i="8"/>
  <c r="D61" i="8"/>
  <c r="R60" i="8"/>
  <c r="P60" i="8"/>
  <c r="N60" i="8"/>
  <c r="L60" i="8"/>
  <c r="J60" i="8"/>
  <c r="H60" i="8"/>
  <c r="F60" i="8"/>
  <c r="D60" i="8"/>
  <c r="R59" i="8"/>
  <c r="P59" i="8"/>
  <c r="N59" i="8"/>
  <c r="L59" i="8"/>
  <c r="J59" i="8"/>
  <c r="H59" i="8"/>
  <c r="F59" i="8"/>
  <c r="D59" i="8"/>
  <c r="R58" i="8"/>
  <c r="P58" i="8"/>
  <c r="N58" i="8"/>
  <c r="L58" i="8"/>
  <c r="J58" i="8"/>
  <c r="H58" i="8"/>
  <c r="F58" i="8"/>
  <c r="D58" i="8"/>
  <c r="R57" i="8"/>
  <c r="P57" i="8"/>
  <c r="N57" i="8"/>
  <c r="L57" i="8"/>
  <c r="J57" i="8"/>
  <c r="H57" i="8"/>
  <c r="F57" i="8"/>
  <c r="D57" i="8"/>
  <c r="R56" i="8"/>
  <c r="P56" i="8"/>
  <c r="N56" i="8"/>
  <c r="L56" i="8"/>
  <c r="J56" i="8"/>
  <c r="H56" i="8"/>
  <c r="F56" i="8"/>
  <c r="D56" i="8"/>
  <c r="R55" i="8"/>
  <c r="P55" i="8"/>
  <c r="N55" i="8"/>
  <c r="L55" i="8"/>
  <c r="J55" i="8"/>
  <c r="H55" i="8"/>
  <c r="F55" i="8"/>
  <c r="D55" i="8"/>
  <c r="R54" i="8"/>
  <c r="P54" i="8"/>
  <c r="N54" i="8"/>
  <c r="L54" i="8"/>
  <c r="J54" i="8"/>
  <c r="H54" i="8"/>
  <c r="F54" i="8"/>
  <c r="D54" i="8"/>
  <c r="R53" i="8"/>
  <c r="P53" i="8"/>
  <c r="N53" i="8"/>
  <c r="L53" i="8"/>
  <c r="J53" i="8"/>
  <c r="H53" i="8"/>
  <c r="F53" i="8"/>
  <c r="D53" i="8"/>
  <c r="R52" i="8"/>
  <c r="P52" i="8"/>
  <c r="N52" i="8"/>
  <c r="L52" i="8"/>
  <c r="J52" i="8"/>
  <c r="H52" i="8"/>
  <c r="F52" i="8"/>
  <c r="D52" i="8"/>
  <c r="R51" i="8"/>
  <c r="P51" i="8"/>
  <c r="N51" i="8"/>
  <c r="L51" i="8"/>
  <c r="J51" i="8"/>
  <c r="H51" i="8"/>
  <c r="F51" i="8"/>
  <c r="D51" i="8"/>
  <c r="R50" i="8"/>
  <c r="P50" i="8"/>
  <c r="N50" i="8"/>
  <c r="L50" i="8"/>
  <c r="J50" i="8"/>
  <c r="H50" i="8"/>
  <c r="F50" i="8"/>
  <c r="D50" i="8"/>
  <c r="R49" i="8"/>
  <c r="P49" i="8"/>
  <c r="N49" i="8"/>
  <c r="L49" i="8"/>
  <c r="J49" i="8"/>
  <c r="H49" i="8"/>
  <c r="F49" i="8"/>
  <c r="D49" i="8"/>
  <c r="R48" i="8"/>
  <c r="P48" i="8"/>
  <c r="N48" i="8"/>
  <c r="L48" i="8"/>
  <c r="J48" i="8"/>
  <c r="H48" i="8"/>
  <c r="F48" i="8"/>
  <c r="D48" i="8"/>
  <c r="R47" i="8"/>
  <c r="P47" i="8"/>
  <c r="N47" i="8"/>
  <c r="L47" i="8"/>
  <c r="J47" i="8"/>
  <c r="H47" i="8"/>
  <c r="F47" i="8"/>
  <c r="D47" i="8"/>
  <c r="R46" i="8"/>
  <c r="P46" i="8"/>
  <c r="N46" i="8"/>
  <c r="L46" i="8"/>
  <c r="J46" i="8"/>
  <c r="H46" i="8"/>
  <c r="F46" i="8"/>
  <c r="D46" i="8"/>
  <c r="R45" i="8"/>
  <c r="P45" i="8"/>
  <c r="N45" i="8"/>
  <c r="L45" i="8"/>
  <c r="J45" i="8"/>
  <c r="H45" i="8"/>
  <c r="F45" i="8"/>
  <c r="D45" i="8"/>
  <c r="R44" i="8"/>
  <c r="P44" i="8"/>
  <c r="N44" i="8"/>
  <c r="L44" i="8"/>
  <c r="J44" i="8"/>
  <c r="H44" i="8"/>
  <c r="F44" i="8"/>
  <c r="D44" i="8"/>
  <c r="R43" i="8"/>
  <c r="P43" i="8"/>
  <c r="N43" i="8"/>
  <c r="L43" i="8"/>
  <c r="J43" i="8"/>
  <c r="H43" i="8"/>
  <c r="F43" i="8"/>
  <c r="D43" i="8"/>
  <c r="R42" i="8"/>
  <c r="P42" i="8"/>
  <c r="N42" i="8"/>
  <c r="L42" i="8"/>
  <c r="J42" i="8"/>
  <c r="H42" i="8"/>
  <c r="F42" i="8"/>
  <c r="D42" i="8"/>
  <c r="R41" i="8"/>
  <c r="P41" i="8"/>
  <c r="N41" i="8"/>
  <c r="L41" i="8"/>
  <c r="J41" i="8"/>
  <c r="H41" i="8"/>
  <c r="F41" i="8"/>
  <c r="D41" i="8"/>
  <c r="R40" i="8"/>
  <c r="P40" i="8"/>
  <c r="N40" i="8"/>
  <c r="L40" i="8"/>
  <c r="J40" i="8"/>
  <c r="H40" i="8"/>
  <c r="F40" i="8"/>
  <c r="D40" i="8"/>
  <c r="R39" i="8"/>
  <c r="P39" i="8"/>
  <c r="N39" i="8"/>
  <c r="L39" i="8"/>
  <c r="J39" i="8"/>
  <c r="H39" i="8"/>
  <c r="F39" i="8"/>
  <c r="D39" i="8"/>
  <c r="R38" i="8"/>
  <c r="P38" i="8"/>
  <c r="N38" i="8"/>
  <c r="L38" i="8"/>
  <c r="J38" i="8"/>
  <c r="H38" i="8"/>
  <c r="F38" i="8"/>
  <c r="D38" i="8"/>
  <c r="R37" i="8"/>
  <c r="P37" i="8"/>
  <c r="N37" i="8"/>
  <c r="L37" i="8"/>
  <c r="J37" i="8"/>
  <c r="H37" i="8"/>
  <c r="F37" i="8"/>
  <c r="D37" i="8"/>
  <c r="R36" i="8"/>
  <c r="P36" i="8"/>
  <c r="N36" i="8"/>
  <c r="L36" i="8"/>
  <c r="J36" i="8"/>
  <c r="H36" i="8"/>
  <c r="F36" i="8"/>
  <c r="D36" i="8"/>
  <c r="R35" i="8"/>
  <c r="P35" i="8"/>
  <c r="N35" i="8"/>
  <c r="L35" i="8"/>
  <c r="J35" i="8"/>
  <c r="H35" i="8"/>
  <c r="F35" i="8"/>
  <c r="D35" i="8"/>
  <c r="R34" i="8"/>
  <c r="P34" i="8"/>
  <c r="N34" i="8"/>
  <c r="L34" i="8"/>
  <c r="J34" i="8"/>
  <c r="H34" i="8"/>
  <c r="F34" i="8"/>
  <c r="D34" i="8"/>
  <c r="R33" i="8"/>
  <c r="P33" i="8"/>
  <c r="N33" i="8"/>
  <c r="L33" i="8"/>
  <c r="J33" i="8"/>
  <c r="H33" i="8"/>
  <c r="F33" i="8"/>
  <c r="D33" i="8"/>
  <c r="R32" i="8"/>
  <c r="P32" i="8"/>
  <c r="N32" i="8"/>
  <c r="L32" i="8"/>
  <c r="J32" i="8"/>
  <c r="H32" i="8"/>
  <c r="F32" i="8"/>
  <c r="D32" i="8"/>
  <c r="R31" i="8"/>
  <c r="P31" i="8"/>
  <c r="N31" i="8"/>
  <c r="L31" i="8"/>
  <c r="J31" i="8"/>
  <c r="H31" i="8"/>
  <c r="F31" i="8"/>
  <c r="D31" i="8"/>
  <c r="R30" i="8"/>
  <c r="P30" i="8"/>
  <c r="N30" i="8"/>
  <c r="L30" i="8"/>
  <c r="J30" i="8"/>
  <c r="H30" i="8"/>
  <c r="F30" i="8"/>
  <c r="D30" i="8"/>
  <c r="R29" i="8"/>
  <c r="P29" i="8"/>
  <c r="N29" i="8"/>
  <c r="L29" i="8"/>
  <c r="J29" i="8"/>
  <c r="H29" i="8"/>
  <c r="F29" i="8"/>
  <c r="D29" i="8"/>
  <c r="R28" i="8"/>
  <c r="P28" i="8"/>
  <c r="N28" i="8"/>
  <c r="L28" i="8"/>
  <c r="J28" i="8"/>
  <c r="H28" i="8"/>
  <c r="F28" i="8"/>
  <c r="D28" i="8"/>
  <c r="R27" i="8"/>
  <c r="P27" i="8"/>
  <c r="N27" i="8"/>
  <c r="L27" i="8"/>
  <c r="J27" i="8"/>
  <c r="H27" i="8"/>
  <c r="F27" i="8"/>
  <c r="D27" i="8"/>
  <c r="R26" i="8"/>
  <c r="P26" i="8"/>
  <c r="N26" i="8"/>
  <c r="L26" i="8"/>
  <c r="J26" i="8"/>
  <c r="H26" i="8"/>
  <c r="F26" i="8"/>
  <c r="D26" i="8"/>
  <c r="R25" i="8"/>
  <c r="P25" i="8"/>
  <c r="N25" i="8"/>
  <c r="L25" i="8"/>
  <c r="J25" i="8"/>
  <c r="H25" i="8"/>
  <c r="F25" i="8"/>
  <c r="D25" i="8"/>
  <c r="R24" i="8"/>
  <c r="P24" i="8"/>
  <c r="N24" i="8"/>
  <c r="L24" i="8"/>
  <c r="J24" i="8"/>
  <c r="H24" i="8"/>
  <c r="F24" i="8"/>
  <c r="D24" i="8"/>
  <c r="R23" i="8"/>
  <c r="P23" i="8"/>
  <c r="N23" i="8"/>
  <c r="L23" i="8"/>
  <c r="J23" i="8"/>
  <c r="H23" i="8"/>
  <c r="F23" i="8"/>
  <c r="D23" i="8"/>
  <c r="R22" i="8"/>
  <c r="P22" i="8"/>
  <c r="N22" i="8"/>
  <c r="L22" i="8"/>
  <c r="J22" i="8"/>
  <c r="H22" i="8"/>
  <c r="F22" i="8"/>
  <c r="D22" i="8"/>
  <c r="R21" i="8"/>
  <c r="P21" i="8"/>
  <c r="N21" i="8"/>
  <c r="L21" i="8"/>
  <c r="J21" i="8"/>
  <c r="H21" i="8"/>
  <c r="F21" i="8"/>
  <c r="D21" i="8"/>
  <c r="R20" i="8"/>
  <c r="P20" i="8"/>
  <c r="N20" i="8"/>
  <c r="L20" i="8"/>
  <c r="J20" i="8"/>
  <c r="H20" i="8"/>
  <c r="F20" i="8"/>
  <c r="D20" i="8"/>
  <c r="R19" i="8"/>
  <c r="P19" i="8"/>
  <c r="N19" i="8"/>
  <c r="L19" i="8"/>
  <c r="J19" i="8"/>
  <c r="H19" i="8"/>
  <c r="F19" i="8"/>
  <c r="D19" i="8"/>
  <c r="R18" i="8"/>
  <c r="P18" i="8"/>
  <c r="N18" i="8"/>
  <c r="L18" i="8"/>
  <c r="J18" i="8"/>
  <c r="H18" i="8"/>
  <c r="F18" i="8"/>
  <c r="D18" i="8"/>
  <c r="R17" i="8"/>
  <c r="P17" i="8"/>
  <c r="N17" i="8"/>
  <c r="L17" i="8"/>
  <c r="J17" i="8"/>
  <c r="H17" i="8"/>
  <c r="F17" i="8"/>
  <c r="D17" i="8"/>
  <c r="R16" i="8"/>
  <c r="P16" i="8"/>
  <c r="N16" i="8"/>
  <c r="L16" i="8"/>
  <c r="J16" i="8"/>
  <c r="H16" i="8"/>
  <c r="F16" i="8"/>
  <c r="D16" i="8"/>
  <c r="R15" i="8"/>
  <c r="P15" i="8"/>
  <c r="N15" i="8"/>
  <c r="L15" i="8"/>
  <c r="J15" i="8"/>
  <c r="H15" i="8"/>
  <c r="F15" i="8"/>
  <c r="D15" i="8"/>
  <c r="R14" i="8"/>
  <c r="P14" i="8"/>
  <c r="N14" i="8"/>
  <c r="L14" i="8"/>
  <c r="J14" i="8"/>
  <c r="H14" i="8"/>
  <c r="F14" i="8"/>
  <c r="D14" i="8"/>
  <c r="R13" i="8"/>
  <c r="P13" i="8"/>
  <c r="N13" i="8"/>
  <c r="L13" i="8"/>
  <c r="J13" i="8"/>
  <c r="H13" i="8"/>
  <c r="F13" i="8"/>
  <c r="D13" i="8"/>
  <c r="R12" i="8"/>
  <c r="P12" i="8"/>
  <c r="N12" i="8"/>
  <c r="L12" i="8"/>
  <c r="J12" i="8"/>
  <c r="H12" i="8"/>
  <c r="F12" i="8"/>
  <c r="D12" i="8"/>
  <c r="R11" i="8"/>
  <c r="P11" i="8"/>
  <c r="N11" i="8"/>
  <c r="L11" i="8"/>
  <c r="J11" i="8"/>
  <c r="H11" i="8"/>
  <c r="F11" i="8"/>
  <c r="D11" i="8"/>
  <c r="R10" i="8"/>
  <c r="P10" i="8"/>
  <c r="N10" i="8"/>
  <c r="L10" i="8"/>
  <c r="J10" i="8"/>
  <c r="H10" i="8"/>
  <c r="F10" i="8"/>
  <c r="D10" i="8"/>
  <c r="R9" i="8"/>
  <c r="P9" i="8"/>
  <c r="N9" i="8"/>
  <c r="L9" i="8"/>
  <c r="J9" i="8"/>
  <c r="H9" i="8"/>
  <c r="F9" i="8"/>
  <c r="D9" i="8"/>
  <c r="R8" i="8"/>
  <c r="P8" i="8"/>
  <c r="N8" i="8"/>
  <c r="L8" i="8"/>
  <c r="J8" i="8"/>
  <c r="H8" i="8"/>
  <c r="F8" i="8"/>
  <c r="D8" i="8"/>
  <c r="R7" i="8"/>
  <c r="P7" i="8"/>
  <c r="N7" i="8"/>
  <c r="L7" i="8"/>
  <c r="J7" i="8"/>
  <c r="H7" i="8"/>
  <c r="F7" i="8"/>
  <c r="D7" i="8"/>
  <c r="R6" i="8"/>
  <c r="P6" i="8"/>
  <c r="N6" i="8"/>
  <c r="L6" i="8"/>
  <c r="J6" i="8"/>
  <c r="H6" i="8"/>
  <c r="F6" i="8"/>
  <c r="D6" i="8"/>
  <c r="R5" i="8"/>
  <c r="P5" i="8"/>
  <c r="N5" i="8"/>
  <c r="L5" i="8"/>
  <c r="J5" i="8"/>
  <c r="H5" i="8"/>
  <c r="F5" i="8"/>
  <c r="D5" i="8"/>
  <c r="R4" i="8"/>
  <c r="P4" i="8"/>
  <c r="N4" i="8"/>
  <c r="L4" i="8"/>
  <c r="J4" i="8"/>
  <c r="H4" i="8"/>
  <c r="F4" i="8"/>
  <c r="D4" i="8"/>
  <c r="R3" i="8"/>
  <c r="P3" i="8"/>
  <c r="N3" i="8"/>
  <c r="L3" i="8"/>
  <c r="J3" i="8"/>
  <c r="H3" i="8"/>
  <c r="F3" i="8"/>
  <c r="D3" i="8"/>
  <c r="D48" i="17"/>
  <c r="D9" i="17"/>
  <c r="D87" i="17"/>
  <c r="D82" i="17"/>
  <c r="M4" i="2"/>
  <c r="L4" i="2"/>
  <c r="K4" i="2"/>
  <c r="J4" i="2"/>
  <c r="J9" i="2" s="1"/>
  <c r="J2" i="2"/>
  <c r="E87" i="17"/>
  <c r="E82" i="17"/>
  <c r="E79" i="17"/>
  <c r="E75" i="17"/>
  <c r="E74" i="17"/>
  <c r="E71" i="17"/>
  <c r="E70" i="17"/>
  <c r="E67" i="17"/>
  <c r="E66" i="17"/>
  <c r="E63" i="17"/>
  <c r="E62" i="17"/>
  <c r="E59" i="17"/>
  <c r="E58" i="17"/>
  <c r="E55" i="17"/>
  <c r="E54" i="17"/>
  <c r="E51" i="17"/>
  <c r="B51" i="17"/>
  <c r="E48" i="17"/>
  <c r="B48" i="17"/>
  <c r="F47" i="17"/>
  <c r="B47" i="17"/>
  <c r="E44" i="17"/>
  <c r="E40" i="17"/>
  <c r="E36" i="17"/>
  <c r="B30" i="17"/>
  <c r="G29" i="17"/>
  <c r="C29" i="17"/>
  <c r="E26" i="17"/>
  <c r="E22" i="17"/>
  <c r="E18" i="17"/>
  <c r="E14" i="17"/>
  <c r="E10" i="17"/>
  <c r="E9" i="17"/>
  <c r="E8" i="17"/>
  <c r="E4" i="17"/>
  <c r="G3" i="17" l="1"/>
  <c r="F3" i="17"/>
  <c r="F4" i="17"/>
  <c r="B6" i="17"/>
  <c r="G7" i="17"/>
  <c r="D7" i="17"/>
  <c r="F8" i="17"/>
  <c r="B10" i="17"/>
  <c r="D10" i="17"/>
  <c r="G11" i="17"/>
  <c r="E11" i="17"/>
  <c r="D12" i="17"/>
  <c r="G16" i="17"/>
  <c r="B17" i="17"/>
  <c r="F17" i="17"/>
  <c r="F18" i="17"/>
  <c r="B20" i="17"/>
  <c r="E20" i="17"/>
  <c r="G21" i="17"/>
  <c r="D21" i="17"/>
  <c r="F22" i="17"/>
  <c r="D23" i="17"/>
  <c r="E25" i="17"/>
  <c r="B26" i="17"/>
  <c r="D26" i="17"/>
  <c r="G27" i="17"/>
  <c r="E27" i="17"/>
  <c r="D28" i="17"/>
  <c r="E29" i="17"/>
  <c r="B3" i="17"/>
  <c r="D3" i="17"/>
  <c r="D5" i="17"/>
  <c r="E7" i="17"/>
  <c r="B8" i="17"/>
  <c r="D8" i="17"/>
  <c r="C9" i="17"/>
  <c r="G12" i="17"/>
  <c r="B13" i="17"/>
  <c r="F13" i="17"/>
  <c r="B16" i="17"/>
  <c r="E16" i="17"/>
  <c r="G17" i="17"/>
  <c r="D17" i="17"/>
  <c r="D19" i="17"/>
  <c r="E21" i="17"/>
  <c r="B22" i="17"/>
  <c r="D22" i="17"/>
  <c r="G23" i="17"/>
  <c r="E23" i="17"/>
  <c r="D24" i="17"/>
  <c r="C28" i="17"/>
  <c r="E28" i="17"/>
  <c r="F32" i="17"/>
  <c r="G5" i="17"/>
  <c r="E5" i="17"/>
  <c r="D6" i="17"/>
  <c r="B12" i="17"/>
  <c r="E12" i="17"/>
  <c r="G13" i="17"/>
  <c r="D13" i="17"/>
  <c r="F14" i="17"/>
  <c r="D15" i="17"/>
  <c r="E17" i="17"/>
  <c r="B18" i="17"/>
  <c r="D18" i="17"/>
  <c r="G19" i="17"/>
  <c r="E19" i="17"/>
  <c r="D20" i="17"/>
  <c r="G24" i="17"/>
  <c r="B25" i="17"/>
  <c r="F25" i="17"/>
  <c r="F26" i="17"/>
  <c r="B28" i="17"/>
  <c r="D32" i="17"/>
  <c r="E3" i="17"/>
  <c r="B4" i="17"/>
  <c r="D4" i="17"/>
  <c r="C4" i="17"/>
  <c r="G6" i="17"/>
  <c r="E6" i="17"/>
  <c r="B7" i="17"/>
  <c r="F7" i="17"/>
  <c r="F10" i="17"/>
  <c r="D11" i="17"/>
  <c r="E13" i="17"/>
  <c r="B14" i="17"/>
  <c r="D14" i="17"/>
  <c r="G15" i="17"/>
  <c r="E15" i="17"/>
  <c r="D16" i="17"/>
  <c r="G20" i="17"/>
  <c r="B21" i="17"/>
  <c r="F21" i="17"/>
  <c r="B24" i="17"/>
  <c r="E24" i="17"/>
  <c r="G25" i="17"/>
  <c r="D25" i="17"/>
  <c r="D27" i="17"/>
  <c r="F29" i="17"/>
  <c r="D29" i="17"/>
  <c r="B31" i="17"/>
  <c r="B32" i="17"/>
  <c r="F34" i="17"/>
  <c r="E35" i="17"/>
  <c r="D36" i="17"/>
  <c r="E37" i="17"/>
  <c r="E38" i="17"/>
  <c r="B39" i="17"/>
  <c r="D39" i="17"/>
  <c r="F42" i="17"/>
  <c r="G44" i="17"/>
  <c r="D44" i="17"/>
  <c r="E45" i="17"/>
  <c r="D47" i="17"/>
  <c r="F50" i="17"/>
  <c r="D2" i="17"/>
  <c r="G31" i="17"/>
  <c r="D31" i="17"/>
  <c r="E32" i="17"/>
  <c r="D33" i="17"/>
  <c r="D34" i="17"/>
  <c r="F35" i="17"/>
  <c r="B37" i="17"/>
  <c r="G38" i="17"/>
  <c r="G39" i="17"/>
  <c r="E39" i="17"/>
  <c r="B40" i="17"/>
  <c r="F40" i="17"/>
  <c r="D41" i="17"/>
  <c r="D42" i="17"/>
  <c r="F43" i="17"/>
  <c r="F44" i="17"/>
  <c r="B45" i="17"/>
  <c r="G46" i="17"/>
  <c r="E46" i="17"/>
  <c r="E47" i="17"/>
  <c r="D50" i="17"/>
  <c r="D51" i="17"/>
  <c r="E2" i="17"/>
  <c r="E31" i="17"/>
  <c r="F31" i="17"/>
  <c r="E33" i="17"/>
  <c r="E34" i="17"/>
  <c r="B35" i="17"/>
  <c r="D35" i="17"/>
  <c r="F38" i="17"/>
  <c r="D40" i="17"/>
  <c r="E41" i="17"/>
  <c r="E42" i="17"/>
  <c r="B43" i="17"/>
  <c r="D43" i="17"/>
  <c r="F46" i="17"/>
  <c r="B33" i="17"/>
  <c r="G34" i="17"/>
  <c r="G35" i="17"/>
  <c r="B36" i="17"/>
  <c r="F36" i="17"/>
  <c r="D37" i="17"/>
  <c r="D38" i="17"/>
  <c r="F39" i="17"/>
  <c r="B41" i="17"/>
  <c r="G42" i="17"/>
  <c r="G43" i="17"/>
  <c r="E43" i="17"/>
  <c r="B44" i="17"/>
  <c r="D45" i="17"/>
  <c r="D46" i="17"/>
  <c r="F49" i="17"/>
  <c r="G52" i="17"/>
  <c r="D52" i="17"/>
  <c r="D53" i="17"/>
  <c r="F54" i="17"/>
  <c r="D55" i="17"/>
  <c r="G56" i="17"/>
  <c r="E56" i="17"/>
  <c r="B57" i="17"/>
  <c r="E57" i="17"/>
  <c r="B58" i="17"/>
  <c r="D58" i="17"/>
  <c r="G61" i="17"/>
  <c r="F63" i="17"/>
  <c r="F65" i="17"/>
  <c r="D68" i="17"/>
  <c r="D69" i="17"/>
  <c r="F70" i="17"/>
  <c r="D71" i="17"/>
  <c r="G72" i="17"/>
  <c r="E72" i="17"/>
  <c r="B73" i="17"/>
  <c r="E73" i="17"/>
  <c r="B74" i="17"/>
  <c r="D74" i="17"/>
  <c r="B50" i="17"/>
  <c r="E50" i="17"/>
  <c r="F51" i="17"/>
  <c r="E52" i="17"/>
  <c r="B53" i="17"/>
  <c r="E53" i="17"/>
  <c r="B54" i="17"/>
  <c r="D54" i="17"/>
  <c r="G57" i="17"/>
  <c r="F59" i="17"/>
  <c r="F61" i="17"/>
  <c r="D64" i="17"/>
  <c r="D65" i="17"/>
  <c r="F66" i="17"/>
  <c r="D67" i="17"/>
  <c r="G68" i="17"/>
  <c r="E68" i="17"/>
  <c r="B69" i="17"/>
  <c r="E69" i="17"/>
  <c r="B70" i="17"/>
  <c r="D70" i="17"/>
  <c r="G73" i="17"/>
  <c r="G74" i="17"/>
  <c r="E49" i="17"/>
  <c r="G53" i="17"/>
  <c r="F55" i="17"/>
  <c r="F57" i="17"/>
  <c r="D60" i="17"/>
  <c r="D61" i="17"/>
  <c r="F62" i="17"/>
  <c r="D63" i="17"/>
  <c r="G64" i="17"/>
  <c r="E64" i="17"/>
  <c r="B65" i="17"/>
  <c r="E65" i="17"/>
  <c r="B66" i="17"/>
  <c r="D66" i="17"/>
  <c r="G69" i="17"/>
  <c r="F71" i="17"/>
  <c r="F73" i="17"/>
  <c r="F74" i="17"/>
  <c r="B49" i="17"/>
  <c r="F53" i="17"/>
  <c r="D56" i="17"/>
  <c r="D57" i="17"/>
  <c r="F58" i="17"/>
  <c r="D59" i="17"/>
  <c r="G60" i="17"/>
  <c r="E60" i="17"/>
  <c r="B61" i="17"/>
  <c r="E61" i="17"/>
  <c r="B62" i="17"/>
  <c r="D62" i="17"/>
  <c r="G65" i="17"/>
  <c r="F67" i="17"/>
  <c r="F69" i="17"/>
  <c r="D72" i="17"/>
  <c r="D73" i="17"/>
  <c r="D75" i="17"/>
  <c r="G75" i="17"/>
  <c r="B76" i="17"/>
  <c r="G77" i="17"/>
  <c r="E78" i="17"/>
  <c r="B79" i="17"/>
  <c r="D79" i="17"/>
  <c r="G80" i="17"/>
  <c r="E80" i="17"/>
  <c r="B81" i="17"/>
  <c r="E81" i="17"/>
  <c r="B82" i="17"/>
  <c r="B83" i="17"/>
  <c r="D83" i="17"/>
  <c r="B84" i="17"/>
  <c r="G85" i="17"/>
  <c r="G86" i="17"/>
  <c r="E86" i="17"/>
  <c r="B87" i="17"/>
  <c r="F75" i="17"/>
  <c r="F77" i="17"/>
  <c r="G79" i="17"/>
  <c r="B80" i="17"/>
  <c r="G81" i="17"/>
  <c r="G82" i="17"/>
  <c r="G83" i="17"/>
  <c r="F86" i="17"/>
  <c r="G87" i="17"/>
  <c r="B88" i="17"/>
  <c r="D88" i="17"/>
  <c r="D76" i="17"/>
  <c r="D77" i="17"/>
  <c r="F78" i="17"/>
  <c r="F79" i="17"/>
  <c r="F83" i="17"/>
  <c r="E83" i="17"/>
  <c r="D84" i="17"/>
  <c r="D85" i="17"/>
  <c r="F87" i="17"/>
  <c r="G88" i="17"/>
  <c r="E88" i="17"/>
  <c r="B75" i="17"/>
  <c r="G76" i="17"/>
  <c r="E76" i="17"/>
  <c r="B77" i="17"/>
  <c r="E77" i="17"/>
  <c r="B78" i="17"/>
  <c r="D78" i="17"/>
  <c r="D80" i="17"/>
  <c r="D81" i="17"/>
  <c r="F82" i="17"/>
  <c r="G84" i="17"/>
  <c r="E84" i="17"/>
  <c r="B85" i="17"/>
  <c r="E85" i="17"/>
  <c r="B86" i="17"/>
  <c r="D86" i="17"/>
  <c r="B2" i="17" l="1"/>
  <c r="G51" i="17"/>
  <c r="C50" i="17"/>
  <c r="G36" i="17"/>
  <c r="C45" i="17"/>
  <c r="G37" i="17"/>
  <c r="B34" i="17"/>
  <c r="G47" i="17"/>
  <c r="C46" i="17"/>
  <c r="F33" i="17"/>
  <c r="C27" i="17"/>
  <c r="C11" i="17"/>
  <c r="G32" i="17"/>
  <c r="F28" i="17"/>
  <c r="F23" i="17"/>
  <c r="C12" i="17"/>
  <c r="F5" i="17"/>
  <c r="C32" i="17"/>
  <c r="C21" i="17"/>
  <c r="C13" i="17"/>
  <c r="C3" i="17"/>
  <c r="G10" i="17"/>
  <c r="G26" i="17"/>
  <c r="G22" i="17"/>
  <c r="G18" i="17"/>
  <c r="G14" i="17"/>
  <c r="F9" i="17"/>
  <c r="C75" i="17"/>
  <c r="C72" i="17"/>
  <c r="C56" i="17"/>
  <c r="F72" i="17"/>
  <c r="F68" i="17"/>
  <c r="F64" i="17"/>
  <c r="F60" i="17"/>
  <c r="F56" i="17"/>
  <c r="C49" i="17"/>
  <c r="C74" i="17"/>
  <c r="B67" i="17"/>
  <c r="G62" i="17"/>
  <c r="C58" i="17"/>
  <c r="B72" i="17"/>
  <c r="B68" i="17"/>
  <c r="B64" i="17"/>
  <c r="B60" i="17"/>
  <c r="B56" i="17"/>
  <c r="G50" i="17"/>
  <c r="C43" i="17"/>
  <c r="C35" i="17"/>
  <c r="G40" i="17"/>
  <c r="C36" i="17"/>
  <c r="B46" i="17"/>
  <c r="C41" i="17"/>
  <c r="G33" i="17"/>
  <c r="G49" i="17"/>
  <c r="F45" i="17"/>
  <c r="C42" i="17"/>
  <c r="C30" i="17"/>
  <c r="C23" i="17"/>
  <c r="C5" i="17"/>
  <c r="D30" i="17"/>
  <c r="F27" i="17"/>
  <c r="C16" i="17"/>
  <c r="F11" i="17"/>
  <c r="B29" i="17"/>
  <c r="F20" i="17"/>
  <c r="F12" i="17"/>
  <c r="B9" i="17"/>
  <c r="B5" i="17"/>
  <c r="G28" i="17"/>
  <c r="C26" i="17"/>
  <c r="C22" i="17"/>
  <c r="C18" i="17"/>
  <c r="C14" i="17"/>
  <c r="G8" i="17"/>
  <c r="C60" i="17"/>
  <c r="C73" i="17"/>
  <c r="C69" i="17"/>
  <c r="C65" i="17"/>
  <c r="C61" i="17"/>
  <c r="C57" i="17"/>
  <c r="C53" i="17"/>
  <c r="C70" i="17"/>
  <c r="B63" i="17"/>
  <c r="G58" i="17"/>
  <c r="C54" i="17"/>
  <c r="C79" i="17"/>
  <c r="C84" i="17"/>
  <c r="F84" i="17"/>
  <c r="C81" i="17"/>
  <c r="F76" i="17"/>
  <c r="G78" i="17"/>
  <c r="C88" i="17"/>
  <c r="F80" i="17"/>
  <c r="C86" i="17"/>
  <c r="C78" i="17"/>
  <c r="C68" i="17"/>
  <c r="C52" i="17"/>
  <c r="B71" i="17"/>
  <c r="G66" i="17"/>
  <c r="C62" i="17"/>
  <c r="B55" i="17"/>
  <c r="G71" i="17"/>
  <c r="G67" i="17"/>
  <c r="G63" i="17"/>
  <c r="G59" i="17"/>
  <c r="G55" i="17"/>
  <c r="G48" i="17"/>
  <c r="C31" i="17"/>
  <c r="C40" i="17"/>
  <c r="G45" i="17"/>
  <c r="B42" i="17"/>
  <c r="C37" i="17"/>
  <c r="C51" i="17"/>
  <c r="F48" i="17"/>
  <c r="F41" i="17"/>
  <c r="C38" i="17"/>
  <c r="C19" i="17"/>
  <c r="C20" i="17"/>
  <c r="F15" i="17"/>
  <c r="F2" i="17"/>
  <c r="C25" i="17"/>
  <c r="C17" i="17"/>
  <c r="G9" i="17"/>
  <c r="C7" i="17"/>
  <c r="G2" i="17"/>
  <c r="C8" i="17"/>
  <c r="C83" i="17"/>
  <c r="C80" i="17"/>
  <c r="F88" i="17"/>
  <c r="C85" i="17"/>
  <c r="C77" i="17"/>
  <c r="F81" i="17"/>
  <c r="C87" i="17"/>
  <c r="C76" i="17"/>
  <c r="F85" i="17"/>
  <c r="C82" i="17"/>
  <c r="C64" i="17"/>
  <c r="C48" i="17"/>
  <c r="G70" i="17"/>
  <c r="C66" i="17"/>
  <c r="B59" i="17"/>
  <c r="G54" i="17"/>
  <c r="C71" i="17"/>
  <c r="C67" i="17"/>
  <c r="C63" i="17"/>
  <c r="C59" i="17"/>
  <c r="C55" i="17"/>
  <c r="B52" i="17"/>
  <c r="C39" i="17"/>
  <c r="C44" i="17"/>
  <c r="F52" i="17"/>
  <c r="C47" i="17"/>
  <c r="G41" i="17"/>
  <c r="B38" i="17"/>
  <c r="C33" i="17"/>
  <c r="D49" i="17"/>
  <c r="F37" i="17"/>
  <c r="C34" i="17"/>
  <c r="E30" i="17"/>
  <c r="C15" i="17"/>
  <c r="F30" i="17"/>
  <c r="C24" i="17"/>
  <c r="F19" i="17"/>
  <c r="C6" i="17"/>
  <c r="G4" i="17"/>
  <c r="G30" i="17"/>
  <c r="F24" i="17"/>
  <c r="F16" i="17"/>
  <c r="F6" i="17"/>
  <c r="B11" i="17"/>
  <c r="B27" i="17"/>
  <c r="B23" i="17"/>
  <c r="B19" i="17"/>
  <c r="B15" i="17"/>
  <c r="C10" i="17"/>
  <c r="C2" i="17" l="1"/>
  <c r="C43" i="8" l="1"/>
  <c r="B43" i="8" s="1"/>
  <c r="C29" i="8"/>
  <c r="B29" i="8" s="1"/>
  <c r="C18" i="8" l="1"/>
  <c r="B18" i="8" s="1"/>
  <c r="C6" i="8"/>
  <c r="B6" i="8" s="1"/>
  <c r="C38" i="8"/>
  <c r="B38" i="8" s="1"/>
  <c r="C44" i="8"/>
  <c r="B44" i="8" s="1"/>
  <c r="C53" i="8"/>
  <c r="B53" i="8" s="1"/>
  <c r="C20" i="8"/>
  <c r="B20" i="8" s="1"/>
  <c r="C75" i="8"/>
  <c r="B75" i="8" s="1"/>
  <c r="C77" i="8"/>
  <c r="B77" i="8" s="1"/>
  <c r="C73" i="8"/>
  <c r="B73" i="8" s="1"/>
  <c r="C64" i="8"/>
  <c r="B64" i="8" s="1"/>
  <c r="C47" i="8"/>
  <c r="B47" i="8" s="1"/>
  <c r="C88" i="8"/>
  <c r="B88" i="8" s="1"/>
  <c r="C5" i="8"/>
  <c r="B5" i="8" s="1"/>
  <c r="C51" i="8"/>
  <c r="B51" i="8" s="1"/>
  <c r="C25" i="8"/>
  <c r="B25" i="8" s="1"/>
  <c r="C87" i="8"/>
  <c r="B87" i="8" s="1"/>
  <c r="C68" i="8"/>
  <c r="B68" i="8" s="1"/>
  <c r="C35" i="8"/>
  <c r="B35" i="8" s="1"/>
  <c r="C23" i="8"/>
  <c r="B23" i="8" s="1"/>
  <c r="C17" i="8"/>
  <c r="B17" i="8" s="1"/>
  <c r="C79" i="8"/>
  <c r="B79" i="8" s="1"/>
  <c r="C58" i="8"/>
  <c r="B58" i="8" s="1"/>
  <c r="C27" i="8"/>
  <c r="B27" i="8" s="1"/>
  <c r="C61" i="8"/>
  <c r="B61" i="8" s="1"/>
  <c r="C65" i="8"/>
  <c r="B65" i="8" s="1"/>
  <c r="C48" i="8"/>
  <c r="B48" i="8" s="1"/>
  <c r="C74" i="8"/>
  <c r="B74" i="8" s="1"/>
  <c r="C7" i="8"/>
  <c r="B7" i="8" s="1"/>
  <c r="C15" i="8"/>
  <c r="B15" i="8" s="1"/>
  <c r="C33" i="8"/>
  <c r="B33" i="8" s="1"/>
  <c r="C10" i="8"/>
  <c r="B10" i="8" s="1"/>
  <c r="C52" i="8"/>
  <c r="B52" i="8" s="1"/>
  <c r="C9" i="8"/>
  <c r="B9" i="8" s="1"/>
  <c r="C14" i="8"/>
  <c r="B14" i="8" s="1"/>
  <c r="C67" i="8"/>
  <c r="B67" i="8" s="1"/>
  <c r="C54" i="8"/>
  <c r="B54" i="8" s="1"/>
  <c r="C26" i="8"/>
  <c r="B26" i="8" s="1"/>
  <c r="C31" i="8"/>
  <c r="B31" i="8" s="1"/>
  <c r="C82" i="8"/>
  <c r="B82" i="8" s="1"/>
  <c r="C66" i="8"/>
  <c r="B66" i="8" s="1"/>
  <c r="C60" i="8"/>
  <c r="B60" i="8" s="1"/>
  <c r="C81" i="8"/>
  <c r="B81" i="8" s="1"/>
  <c r="C83" i="8"/>
  <c r="B83" i="8" s="1"/>
  <c r="C8" i="8"/>
  <c r="B8" i="8" s="1"/>
  <c r="C59" i="8"/>
  <c r="B59" i="8" s="1"/>
  <c r="C56" i="8"/>
  <c r="B56" i="8" s="1"/>
  <c r="C3" i="8"/>
  <c r="B3" i="8" s="1"/>
  <c r="C40" i="8"/>
  <c r="B40" i="8" s="1"/>
  <c r="C45" i="8"/>
  <c r="B45" i="8" s="1"/>
  <c r="C28" i="8"/>
  <c r="B28" i="8" s="1"/>
  <c r="C80" i="8"/>
  <c r="B80" i="8" s="1"/>
  <c r="C30" i="8"/>
  <c r="B30" i="8" s="1"/>
  <c r="C49" i="8"/>
  <c r="B49" i="8" s="1"/>
  <c r="C22" i="8"/>
  <c r="B22" i="8" s="1"/>
  <c r="C32" i="8"/>
  <c r="B32" i="8" s="1"/>
  <c r="C69" i="8"/>
  <c r="B69" i="8" s="1"/>
  <c r="C57" i="8"/>
  <c r="B57" i="8" s="1"/>
  <c r="C16" i="8"/>
  <c r="B16" i="8" s="1"/>
  <c r="C63" i="8"/>
  <c r="B63" i="8" s="1"/>
  <c r="C42" i="8"/>
  <c r="B42" i="8" s="1"/>
  <c r="C84" i="8"/>
  <c r="B84" i="8" s="1"/>
  <c r="C86" i="8"/>
  <c r="B86" i="8" s="1"/>
  <c r="C50" i="8"/>
  <c r="B50" i="8" s="1"/>
  <c r="C4" i="8"/>
  <c r="B4" i="8" s="1"/>
  <c r="C62" i="8"/>
  <c r="B62" i="8" s="1"/>
  <c r="C55" i="8"/>
  <c r="B55" i="8" s="1"/>
  <c r="C12" i="8"/>
  <c r="B12" i="8" s="1"/>
  <c r="C71" i="8"/>
  <c r="B71" i="8" s="1"/>
  <c r="C46" i="8"/>
  <c r="B46" i="8" s="1"/>
  <c r="C21" i="8"/>
  <c r="B21" i="8" s="1"/>
  <c r="C19" i="8"/>
  <c r="B19" i="8" s="1"/>
  <c r="C39" i="8"/>
  <c r="B39" i="8" s="1"/>
  <c r="C13" i="8"/>
  <c r="B13" i="8" s="1"/>
  <c r="C11" i="8"/>
  <c r="B11" i="8" s="1"/>
  <c r="C85" i="8"/>
  <c r="B85" i="8" s="1"/>
  <c r="C37" i="8"/>
  <c r="B37" i="8" s="1"/>
  <c r="C34" i="8"/>
  <c r="B34" i="8" s="1"/>
  <c r="C24" i="8"/>
  <c r="B24" i="8" s="1"/>
  <c r="C41" i="8"/>
  <c r="B41" i="8" s="1"/>
  <c r="C72" i="8"/>
  <c r="B72" i="8" s="1"/>
  <c r="C78" i="8"/>
  <c r="B78" i="8" s="1"/>
  <c r="C76" i="8"/>
  <c r="B76" i="8" s="1"/>
  <c r="C36" i="8"/>
  <c r="B36" i="8" s="1"/>
  <c r="C70" i="8"/>
  <c r="B70" i="8" s="1"/>
</calcChain>
</file>

<file path=xl/sharedStrings.xml><?xml version="1.0" encoding="utf-8"?>
<sst xmlns="http://schemas.openxmlformats.org/spreadsheetml/2006/main" count="911" uniqueCount="202">
  <si>
    <t>Регион (по территории преимущественного использования)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</si>
  <si>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</si>
  <si>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</si>
  <si>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</si>
  <si>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</si>
  <si>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</si>
  <si>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</si>
  <si>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</si>
  <si>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</si>
  <si>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</si>
  <si>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</si>
  <si>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</si>
  <si>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</si>
  <si>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</si>
  <si>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</si>
  <si>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</si>
  <si>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</si>
  <si>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</si>
  <si>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</si>
  <si>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</si>
  <si>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</si>
  <si>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</si>
  <si>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</si>
  <si>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</si>
  <si>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</si>
  <si>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</si>
  <si>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</si>
  <si>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</si>
  <si>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</si>
  <si>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</si>
  <si>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</si>
  <si>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</si>
  <si>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</si>
  <si>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</si>
  <si>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</si>
  <si>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</si>
  <si>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</si>
  <si>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</si>
  <si>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</si>
  <si>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</si>
  <si>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</si>
  <si>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</si>
  <si>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</si>
  <si>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</si>
  <si>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</si>
  <si>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</si>
  <si>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</si>
  <si>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</si>
  <si>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</si>
  <si>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</si>
  <si>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</si>
  <si>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</si>
  <si>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</si>
  <si>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</si>
  <si>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</si>
  <si>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</si>
  <si>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</si>
  <si>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</si>
  <si>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</si>
  <si>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</si>
  <si>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</si>
  <si>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</si>
  <si>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</si>
  <si>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</si>
  <si>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</si>
  <si>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</si>
  <si>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</si>
  <si>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</si>
  <si>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</si>
  <si>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</si>
  <si>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</si>
  <si>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</si>
  <si>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</si>
  <si>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</si>
  <si>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</si>
  <si>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</si>
  <si>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</si>
  <si>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</si>
  <si>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</si>
  <si>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</si>
  <si>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</si>
  <si>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</si>
  <si>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</si>
  <si>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</si>
  <si>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</si>
  <si>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</si>
  <si>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</si>
  <si>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Средняя выплата</t>
  </si>
  <si>
    <t>РФ</t>
  </si>
  <si>
    <t>Частота страховых случаев</t>
  </si>
  <si>
    <t>Отношение судебных расходов к сумме основного требования</t>
  </si>
  <si>
    <t>Чувашская</t>
  </si>
  <si>
    <t>Саха (Якутия)</t>
  </si>
  <si>
    <t>Место</t>
  </si>
  <si>
    <t xml:space="preserve">Сумма мест </t>
  </si>
  <si>
    <t>Отношение судебных к несудебным</t>
  </si>
  <si>
    <t>Итоговое место</t>
  </si>
  <si>
    <t>Снижение прироста договоров</t>
  </si>
  <si>
    <t>Уровень выплат с учетом РВД</t>
  </si>
  <si>
    <t>Дальневосточный федеральный округ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</si>
  <si>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</si>
  <si>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</si>
  <si>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</si>
  <si>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</si>
  <si>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</si>
  <si>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</si>
  <si>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Хабаровский край</t>
  </si>
  <si>
    <t>Чукотский автономный округ</t>
  </si>
  <si>
    <t>Республика Саха (Якутия)</t>
  </si>
  <si>
    <t>Южный федеральный округ</t>
  </si>
  <si>
    <t>Северо-Кавказский федеральный округ</t>
  </si>
  <si>
    <t>Северо-Западный федеральный округ</t>
  </si>
  <si>
    <t>Центральный федеральный округ</t>
  </si>
  <si>
    <t>Уральский федеральный округ</t>
  </si>
  <si>
    <t>Приволжский федеральный округ</t>
  </si>
  <si>
    <t>Сибирский федеральный округ</t>
  </si>
  <si>
    <t>Алтайский край</t>
  </si>
  <si>
    <t>Краснодарский край</t>
  </si>
  <si>
    <t>Красноярский край</t>
  </si>
  <si>
    <t>Ставропольский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</si>
  <si>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</si>
  <si>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</si>
  <si>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</si>
  <si>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</si>
  <si>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</si>
  <si>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</si>
  <si>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</si>
  <si>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</si>
  <si>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Нижегородская область</t>
  </si>
  <si>
    <t>Ивановская область</t>
  </si>
  <si>
    <t>Иркутская область</t>
  </si>
  <si>
    <t>Республика Ингушетия</t>
  </si>
  <si>
    <t>Калининградская область</t>
  </si>
  <si>
    <t>Тверская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</si>
  <si>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</si>
  <si>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</si>
  <si>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</si>
  <si>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</si>
  <si>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Республика Крым</t>
  </si>
  <si>
    <t>Самарская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</si>
  <si>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</si>
  <si>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</si>
  <si>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</si>
  <si>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</si>
  <si>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</si>
  <si>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</si>
  <si>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</si>
  <si>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</si>
  <si>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</si>
  <si>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</si>
  <si>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</si>
  <si>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</si>
  <si>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</si>
  <si>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</si>
  <si>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</si>
  <si>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</si>
  <si>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</si>
  <si>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</si>
  <si>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</si>
  <si>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</si>
  <si>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</si>
  <si>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</si>
  <si>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</si>
  <si>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</si>
  <si>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</si>
  <si>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</si>
  <si>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</si>
  <si>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</si>
  <si>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</si>
  <si>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</si>
  <si>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</si>
  <si>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Кабардино-Балкарская Республика</t>
  </si>
  <si>
    <t>Республика Алтай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</si>
  <si>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</si>
  <si>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</si>
  <si>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</si>
  <si>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</si>
  <si>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</si>
  <si>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</si>
  <si>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Карачаево-Черкесская Республика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</si>
  <si>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</si>
  <si>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</si>
  <si>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</si>
  <si>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</si>
  <si>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</si>
  <si>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2016 год</t>
  </si>
  <si>
    <t>9 мес 2016</t>
  </si>
  <si>
    <t>6 мес 2016</t>
  </si>
  <si>
    <t>изм 1 кв к 2016</t>
  </si>
  <si>
    <t>изм 2016 к  9 мес 2016</t>
  </si>
  <si>
    <t>изм 9 мес 2016 к  6 мес 2016</t>
  </si>
  <si>
    <t xml:space="preserve">Рейтинг </t>
  </si>
  <si>
    <t>1 кв 2017</t>
  </si>
  <si>
    <t>Миллионники</t>
  </si>
  <si>
    <t>1 пг 2017</t>
  </si>
  <si>
    <t>изм 1 пг к 1 кв</t>
  </si>
  <si>
    <t>9 мес 2017</t>
  </si>
  <si>
    <t>изм 9 мес 2017 к  6 мес 2017</t>
  </si>
  <si>
    <t>2017 год</t>
  </si>
  <si>
    <t>изм 2017 к  9 мес 2017</t>
  </si>
  <si>
    <t>2017 к 2016</t>
  </si>
  <si>
    <t>2018 к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</si>
</sst>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</cellStyleXfs>
  <cellXfs count="55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9" fontId="0" fillId="0" borderId="1" xfId="2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9" fontId="0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165" fontId="0" fillId="5" borderId="1" xfId="1" applyNumberFormat="1" applyFont="1" applyFill="1" applyBorder="1"/>
    <xf numFmtId="0" fontId="0" fillId="6" borderId="1" xfId="0" applyFill="1" applyBorder="1" applyAlignment="1">
      <alignment wrapText="1"/>
    </xf>
    <xf numFmtId="164" fontId="0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165" fontId="0" fillId="6" borderId="1" xfId="1" applyNumberFormat="1" applyFont="1" applyFill="1" applyBorder="1"/>
    <xf numFmtId="0" fontId="0" fillId="7" borderId="1" xfId="0" applyFill="1" applyBorder="1" applyAlignment="1">
      <alignment wrapText="1"/>
    </xf>
    <xf numFmtId="164" fontId="0" fillId="7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/>
    </xf>
    <xf numFmtId="9" fontId="0" fillId="7" borderId="1" xfId="2" applyFont="1" applyFill="1" applyBorder="1" applyAlignment="1">
      <alignment horizontal="center" vertical="center"/>
    </xf>
    <xf numFmtId="9" fontId="0" fillId="7" borderId="1" xfId="2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165" fontId="0" fillId="7" borderId="1" xfId="1" applyNumberFormat="1" applyFont="1" applyFill="1" applyBorder="1"/>
  </cellXfs>
  <cellStyles count="5">
    <cellStyle name="Обычный" xfId="0" builtinId="0"/>
    <cellStyle name="Обычный 2" xfId="4"/>
    <cellStyle name="Обычный 3" xfId="3"/>
    <cellStyle name="Процентный" xfId="2" builtinId="5"/>
    <cellStyle name="Финансовый" xfId="1" builtinId="3"/>
  </cellStyles>
  <dxfs count="2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HAA3G0XJ/&#1056;&#1077;&#1081;&#1090;&#1080;&#1085;&#1075;%20&#1088;&#1077;&#1075;&#1080;&#1086;&#1085;&#1086;&#1074;%202017_17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Лист2"/>
      <sheetName val="Лист3"/>
      <sheetName val="Рейтинг места "/>
      <sheetName val="Изменение рейтинга"/>
      <sheetName val="Изм. показателей к 2016"/>
      <sheetName val="2015"/>
      <sheetName val="2016"/>
      <sheetName val="2017"/>
      <sheetName val="Суды"/>
      <sheetName val="МВД 2016"/>
      <sheetName val="Рейтинг 2016"/>
      <sheetName val="Лист1"/>
    </sheetNames>
    <sheetDataSet>
      <sheetData sheetId="0">
        <row r="1">
          <cell r="B1" t="str">
            <v>Физ. лица</v>
          </cell>
          <cell r="F1" t="str">
            <v>Юр. лица</v>
          </cell>
          <cell r="J1" t="str">
            <v>Итого</v>
          </cell>
          <cell r="N1" t="str">
            <v>Средняя премия</v>
          </cell>
          <cell r="O1" t="str">
            <v>Средняя выплата</v>
          </cell>
          <cell r="P1" t="str">
            <v>Частота страх. случаев</v>
          </cell>
          <cell r="Q1" t="str">
            <v>Уровень выплат</v>
          </cell>
          <cell r="R1" t="str">
            <v>Кол-во зарегистр. ТС в регионе  (2016 год)</v>
          </cell>
          <cell r="S1" t="str">
            <v>Охват ОСАГО (проник-новение)</v>
          </cell>
          <cell r="T1" t="str">
            <v xml:space="preserve">Условный кассовый рез. (разница между сборами, выплатами и РВД 23%) </v>
          </cell>
          <cell r="U1" t="str">
            <v>Убытки, не связанные с судебным производством (включая урегулирование в рамках досудебной претензии) (2016 год)</v>
          </cell>
          <cell r="W1" t="str">
            <v xml:space="preserve">Убытки, связанные с урегулированием в рамках судебного производства
Судебные решения, своевременно отраженные в страховом учете (2016 год) </v>
          </cell>
          <cell r="AB1" t="str">
            <v>2015 год</v>
          </cell>
          <cell r="AF1" t="str">
            <v>2016 год</v>
          </cell>
          <cell r="AU1" t="str">
            <v>Отношение судебных расходов к сумме основного требования</v>
          </cell>
          <cell r="BI1" t="str">
            <v>Средняя выплата</v>
          </cell>
          <cell r="BJ1" t="str">
            <v>Средняя выплата</v>
          </cell>
        </row>
        <row r="2">
          <cell r="A2" t="str">
            <v>Регион (по территории преимущественного использования)</v>
          </cell>
          <cell r="B2" t="str">
            <v>Количество страховых случаев, по которым дата первой выплаты 1 кв 2017 год</v>
          </cell>
          <cell r="C2" t="str">
            <v>Сумма всех выплат, дата выплаты 1 кв 2017 год</v>
          </cell>
          <cell r="D2" t="str">
            <v>Количество заключенных договоров (дата заключения 1 кв 2017 год</v>
          </cell>
          <cell r="E2" t="str">
            <v>Сумма премии по договорам, дата заключения которых 1 кв 2017 год</v>
          </cell>
          <cell r="F2" t="str">
            <v>Количество страховых случаев, по которым дата первой выплата 1 кв 2017 год</v>
          </cell>
          <cell r="G2" t="str">
            <v>Сумма всех выплат, дата выплаты в 1 кв 2017 год</v>
          </cell>
          <cell r="H2" t="str">
            <v>Количество заключенных договоров (дата заключения 1 кв 2017 год)</v>
          </cell>
          <cell r="I2" t="str">
            <v>Сумма премии по договорам, дата заключения которых 1 кв 2017 год</v>
          </cell>
          <cell r="J2" t="str">
            <v xml:space="preserve">Количество страховых случаев, по которым дата первой выплата- 2017 </v>
          </cell>
          <cell r="K2" t="str">
            <v>Сумма всех выплат, дата выплаты -2017 год</v>
          </cell>
          <cell r="L2" t="str">
            <v>Количество заключенных договоров (дата заключения  - 2017 год)</v>
          </cell>
          <cell r="M2" t="str">
            <v>Сумма премии по договорам, дата заключения которых   - 2017 год</v>
          </cell>
          <cell r="U2" t="str">
            <v>Количество оплаченных страховых случаев</v>
          </cell>
          <cell r="V2" t="str">
            <v>Сумма выплат</v>
          </cell>
          <cell r="W2" t="str">
            <v>Количество оплаченных судебных решений</v>
          </cell>
          <cell r="X2" t="str">
            <v>Сумма основного требования (страховая выплата)</v>
          </cell>
          <cell r="Y2" t="str">
            <v>Сумма накладных расходов</v>
          </cell>
          <cell r="Z2" t="str">
            <v>В т.ч.: Выплаты, наложенные на страховщика по решению суда в соотв. с ЗоЗПП*</v>
          </cell>
          <cell r="AA2" t="str">
            <v>В т.ч.: Прочие судебные расходы</v>
          </cell>
          <cell r="AB2" t="str">
            <v>Количество страховых случаев, по которым была произведена первая выплата в  2015</v>
          </cell>
          <cell r="AC2" t="str">
            <v>Сумма всех выплат, дата выплаты в 2015</v>
          </cell>
          <cell r="AD2" t="str">
            <v>Количество заключенных договоров (дата заключения в 2015)</v>
          </cell>
          <cell r="AE2" t="str">
            <v>Сумма премии по договорам, дата заключения которых  2015 год</v>
          </cell>
          <cell r="AF2" t="str">
            <v>Количество страховых случаев, по которым была произведена первая выплата в 2016</v>
          </cell>
          <cell r="AG2" t="str">
            <v>Сумма всех выплат, дата выплаты в 2016</v>
          </cell>
          <cell r="AH2" t="str">
            <v>Количество заключенных договоров (дата заключения  2016)</v>
          </cell>
          <cell r="AI2" t="str">
            <v>Сумма премии по договорам, дата заключения которых  2016 год</v>
          </cell>
          <cell r="AJ2" t="str">
            <v>Отклонение частоты СС от среднего</v>
          </cell>
          <cell r="AK2" t="str">
            <v>Коэффициент 1</v>
          </cell>
          <cell r="AL2" t="str">
            <v>Место</v>
          </cell>
          <cell r="AM2" t="str">
            <v>Отклонение ср выплаты</v>
          </cell>
          <cell r="AN2" t="str">
            <v>Отклонение ср выплаты</v>
          </cell>
          <cell r="AO2" t="str">
            <v>Коэффициент 2</v>
          </cell>
          <cell r="AP2" t="str">
            <v>Место</v>
          </cell>
          <cell r="AQ2" t="str">
            <v>Отношение судебных к несудебным</v>
          </cell>
          <cell r="AR2" t="str">
            <v xml:space="preserve">Отклонение  </v>
          </cell>
          <cell r="AS2" t="str">
            <v>Коэффициент 3</v>
          </cell>
          <cell r="AT2" t="str">
            <v>Место</v>
          </cell>
          <cell r="AV2" t="str">
            <v xml:space="preserve">Отклонение  </v>
          </cell>
          <cell r="AW2" t="str">
            <v>Коэффициент 4</v>
          </cell>
          <cell r="AX2" t="str">
            <v>Место</v>
          </cell>
          <cell r="AY2" t="str">
            <v>Комб. параметр</v>
          </cell>
          <cell r="AZ2" t="str">
            <v>Коэффициент 6</v>
          </cell>
          <cell r="BA2" t="str">
            <v>Место</v>
          </cell>
          <cell r="BB2" t="str">
            <v>Прирост договоров 2017 к 2015</v>
          </cell>
          <cell r="BC2" t="str">
            <v>Снижение охвата</v>
          </cell>
          <cell r="BD2" t="str">
            <v>Коэффициент 5</v>
          </cell>
          <cell r="BE2" t="str">
            <v>Место</v>
          </cell>
          <cell r="BF2" t="str">
            <v>Сумма мест</v>
          </cell>
          <cell r="BK2" t="str">
            <v>Миллионик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I3">
            <v>2015</v>
          </cell>
          <cell r="BJ3">
            <v>2016</v>
          </cell>
        </row>
        <row r="4">
          <cell r="A4" t="str">
            <v>РФ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2241379</v>
          </cell>
          <cell r="K4">
            <v>178207816176.12009</v>
          </cell>
          <cell r="L4">
            <v>38454610</v>
          </cell>
          <cell r="M4">
            <v>224156748686.68445</v>
          </cell>
          <cell r="N4">
            <v>5829.1255245257835</v>
          </cell>
          <cell r="O4">
            <v>79508.113610469314</v>
          </cell>
          <cell r="P4">
            <v>5.8286353703756191E-2</v>
          </cell>
          <cell r="Q4">
            <v>0.79501428005279651</v>
          </cell>
          <cell r="R4">
            <v>52337486</v>
          </cell>
          <cell r="S4">
            <v>0.73474316286418495</v>
          </cell>
          <cell r="T4">
            <v>-5607119687.3730469</v>
          </cell>
          <cell r="U4">
            <v>2399881.2079348601</v>
          </cell>
          <cell r="V4">
            <v>168017656028.13004</v>
          </cell>
          <cell r="W4">
            <v>358874.15483069752</v>
          </cell>
          <cell r="X4">
            <v>17905258941.215832</v>
          </cell>
          <cell r="Y4">
            <v>19516821868.97168</v>
          </cell>
          <cell r="Z4">
            <v>13338222297.480951</v>
          </cell>
          <cell r="AA4">
            <v>6178599568.5307312</v>
          </cell>
          <cell r="AB4">
            <v>2213422</v>
          </cell>
          <cell r="AC4">
            <v>115250880354.88997</v>
          </cell>
          <cell r="AD4">
            <v>38941207</v>
          </cell>
          <cell r="AE4">
            <v>214296067875.35361</v>
          </cell>
          <cell r="AF4">
            <v>2235876</v>
          </cell>
          <cell r="AG4">
            <v>162488547959.37</v>
          </cell>
          <cell r="AH4">
            <v>38213373</v>
          </cell>
          <cell r="AI4">
            <v>225529768350.52985</v>
          </cell>
          <cell r="AJ4">
            <v>5.8286353703756191E-2</v>
          </cell>
          <cell r="AM4">
            <v>79508.113610469314</v>
          </cell>
          <cell r="AQ4">
            <v>0.14953829949754679</v>
          </cell>
          <cell r="AR4">
            <v>0.8</v>
          </cell>
          <cell r="AU4">
            <v>1.0900050054035364</v>
          </cell>
          <cell r="AV4">
            <v>1</v>
          </cell>
          <cell r="AY4">
            <v>3.2486077990644846E-2</v>
          </cell>
          <cell r="AZ4">
            <v>2.0843347082495103</v>
          </cell>
          <cell r="BB4">
            <v>-1.2495683557009417E-2</v>
          </cell>
          <cell r="BC4">
            <v>1.2495683557009417E-2</v>
          </cell>
          <cell r="BI4">
            <v>52069.094982741641</v>
          </cell>
          <cell r="BJ4">
            <v>72673.327125193886</v>
          </cell>
        </row>
        <row r="5">
          <cell r="A5" t="str">
            <v>Адыгея</v>
          </cell>
          <cell r="J5">
            <v>6345</v>
          </cell>
          <cell r="K5">
            <v>1017255488.0100005</v>
          </cell>
          <cell r="L5">
            <v>102306</v>
          </cell>
          <cell r="M5">
            <v>617712366.93999934</v>
          </cell>
          <cell r="N5">
            <v>6037.8899276679704</v>
          </cell>
          <cell r="O5">
            <v>160323.95398108754</v>
          </cell>
          <cell r="P5">
            <v>6.2019822884288311E-2</v>
          </cell>
          <cell r="Q5">
            <v>1.646810947058164</v>
          </cell>
          <cell r="R5">
            <v>171285</v>
          </cell>
          <cell r="S5">
            <v>0.59728522637709081</v>
          </cell>
          <cell r="T5">
            <v>-541616965.46620095</v>
          </cell>
          <cell r="U5">
            <v>4187</v>
          </cell>
          <cell r="V5">
            <v>304129060.47999996</v>
          </cell>
          <cell r="W5">
            <v>678</v>
          </cell>
          <cell r="X5">
            <v>39776195.160000004</v>
          </cell>
          <cell r="Y5">
            <v>37825889.310000002</v>
          </cell>
          <cell r="Z5">
            <v>14964722.390000001</v>
          </cell>
          <cell r="AA5">
            <v>22861166.920000002</v>
          </cell>
          <cell r="AB5">
            <v>6938</v>
          </cell>
          <cell r="AC5">
            <v>538358594.08999968</v>
          </cell>
          <cell r="AD5">
            <v>109294</v>
          </cell>
          <cell r="AE5">
            <v>626294477.16399908</v>
          </cell>
          <cell r="AF5">
            <v>7384</v>
          </cell>
          <cell r="AG5">
            <v>1005793023.3799999</v>
          </cell>
          <cell r="AH5">
            <v>89481</v>
          </cell>
          <cell r="AI5">
            <v>581065909.18999958</v>
          </cell>
          <cell r="AJ5">
            <v>3.7334691805321202E-3</v>
          </cell>
          <cell r="AK5">
            <v>6</v>
          </cell>
          <cell r="AL5">
            <v>70</v>
          </cell>
          <cell r="AM5">
            <v>80815.840370618229</v>
          </cell>
          <cell r="AN5">
            <v>1.0164477145886746</v>
          </cell>
          <cell r="AO5">
            <v>102</v>
          </cell>
          <cell r="AP5">
            <v>86</v>
          </cell>
          <cell r="AQ5">
            <v>0.16192978266061619</v>
          </cell>
          <cell r="AR5">
            <v>1.23914831630694E-2</v>
          </cell>
          <cell r="AS5">
            <v>2</v>
          </cell>
          <cell r="AT5">
            <v>66</v>
          </cell>
          <cell r="AU5">
            <v>0.95096801385464635</v>
          </cell>
          <cell r="AV5">
            <v>-0.13903699154889004</v>
          </cell>
          <cell r="AW5">
            <v>-14</v>
          </cell>
          <cell r="AX5">
            <v>22</v>
          </cell>
          <cell r="AY5">
            <v>1.1387155156599533</v>
          </cell>
          <cell r="AZ5">
            <v>54.632085295757626</v>
          </cell>
          <cell r="BA5">
            <v>82</v>
          </cell>
          <cell r="BB5">
            <v>-6.3937636100792353E-2</v>
          </cell>
          <cell r="BC5">
            <v>6.3937636100792353E-2</v>
          </cell>
          <cell r="BD5">
            <v>-3.0311819496038273</v>
          </cell>
          <cell r="BE5">
            <v>78</v>
          </cell>
          <cell r="BF5">
            <v>404</v>
          </cell>
          <cell r="BH5" t="str">
            <v>Южный федеральный округ</v>
          </cell>
          <cell r="BI5">
            <v>77595.64630873446</v>
          </cell>
          <cell r="BJ5">
            <v>136212.48962351028</v>
          </cell>
        </row>
        <row r="6">
          <cell r="A6" t="str">
            <v>Алтай</v>
          </cell>
          <cell r="J6">
            <v>2164</v>
          </cell>
          <cell r="K6">
            <v>127721270.94999997</v>
          </cell>
          <cell r="L6">
            <v>50593</v>
          </cell>
          <cell r="M6">
            <v>191986837.1099999</v>
          </cell>
          <cell r="N6">
            <v>3794.7312298143993</v>
          </cell>
          <cell r="O6">
            <v>59020.920032347494</v>
          </cell>
          <cell r="P6">
            <v>4.2772715593066238E-2</v>
          </cell>
          <cell r="Q6">
            <v>0.66526056094575581</v>
          </cell>
          <cell r="R6">
            <v>75461</v>
          </cell>
          <cell r="S6">
            <v>0.67045228661162715</v>
          </cell>
          <cell r="T6">
            <v>20108593.624699935</v>
          </cell>
          <cell r="U6">
            <v>2225</v>
          </cell>
          <cell r="V6">
            <v>125346161.84999999</v>
          </cell>
          <cell r="W6">
            <v>48</v>
          </cell>
          <cell r="X6">
            <v>2034156.2400000002</v>
          </cell>
          <cell r="Y6">
            <v>1863876.6</v>
          </cell>
          <cell r="Z6">
            <v>1234222.73</v>
          </cell>
          <cell r="AA6">
            <v>629653.87000000011</v>
          </cell>
          <cell r="AB6">
            <v>1924</v>
          </cell>
          <cell r="AC6">
            <v>88510814.899999961</v>
          </cell>
          <cell r="AD6">
            <v>50164</v>
          </cell>
          <cell r="AE6">
            <v>190591677.44999993</v>
          </cell>
          <cell r="AF6">
            <v>1900</v>
          </cell>
          <cell r="AG6">
            <v>105418687.36</v>
          </cell>
          <cell r="AH6">
            <v>51165</v>
          </cell>
          <cell r="AI6">
            <v>200690783.32000002</v>
          </cell>
          <cell r="AJ6">
            <v>-1.5513638110689953E-2</v>
          </cell>
          <cell r="AK6">
            <v>-27</v>
          </cell>
          <cell r="AL6">
            <v>12</v>
          </cell>
          <cell r="AM6">
            <v>-20487.19357812182</v>
          </cell>
          <cell r="AN6">
            <v>-0.25767425043554482</v>
          </cell>
          <cell r="AO6">
            <v>-26</v>
          </cell>
          <cell r="AP6">
            <v>13</v>
          </cell>
          <cell r="AQ6">
            <v>2.1573033707865168E-2</v>
          </cell>
          <cell r="AR6">
            <v>-0.12796526578968162</v>
          </cell>
          <cell r="AS6">
            <v>-16</v>
          </cell>
          <cell r="AT6">
            <v>5</v>
          </cell>
          <cell r="AU6">
            <v>0.91628979296103619</v>
          </cell>
          <cell r="AV6">
            <v>-0.17371521244250021</v>
          </cell>
          <cell r="AW6">
            <v>-17</v>
          </cell>
          <cell r="AX6">
            <v>20</v>
          </cell>
          <cell r="AY6">
            <v>-0.1360252455249924</v>
          </cell>
          <cell r="AZ6">
            <v>-6.5260749622708474</v>
          </cell>
          <cell r="BA6">
            <v>23</v>
          </cell>
          <cell r="BB6">
            <v>8.5519496052946335E-3</v>
          </cell>
          <cell r="BC6">
            <v>-8.5519496052946335E-3</v>
          </cell>
          <cell r="BD6">
            <v>-39.275974802647319</v>
          </cell>
          <cell r="BE6">
            <v>26</v>
          </cell>
          <cell r="BF6">
            <v>99</v>
          </cell>
          <cell r="BH6" t="str">
            <v>Сибирский федеральный округ</v>
          </cell>
          <cell r="BI6">
            <v>46003.542047817027</v>
          </cell>
          <cell r="BJ6">
            <v>55483.519663157895</v>
          </cell>
        </row>
        <row r="7">
          <cell r="A7" t="str">
            <v>Алтайский</v>
          </cell>
          <cell r="J7">
            <v>32476</v>
          </cell>
          <cell r="K7">
            <v>2069957614.4099991</v>
          </cell>
          <cell r="L7">
            <v>592544</v>
          </cell>
          <cell r="M7">
            <v>2548762344.3499999</v>
          </cell>
          <cell r="N7">
            <v>4301.3891700025652</v>
          </cell>
          <cell r="O7">
            <v>63738.071634745633</v>
          </cell>
          <cell r="P7">
            <v>5.4807744235027274E-2</v>
          </cell>
          <cell r="Q7">
            <v>0.81214226151708613</v>
          </cell>
          <cell r="R7">
            <v>793619</v>
          </cell>
          <cell r="S7">
            <v>0.74663535021212946</v>
          </cell>
          <cell r="T7">
            <v>-107410609.26049924</v>
          </cell>
          <cell r="U7">
            <v>32220</v>
          </cell>
          <cell r="V7">
            <v>1877577519.1799998</v>
          </cell>
          <cell r="W7">
            <v>1580</v>
          </cell>
          <cell r="X7">
            <v>61969555.450000003</v>
          </cell>
          <cell r="Y7">
            <v>82508684.289999992</v>
          </cell>
          <cell r="Z7">
            <v>58784986.051868826</v>
          </cell>
          <cell r="AA7">
            <v>23723698.238131166</v>
          </cell>
          <cell r="AB7">
            <v>33950</v>
          </cell>
          <cell r="AC7">
            <v>1423150029.2399995</v>
          </cell>
          <cell r="AD7">
            <v>607909</v>
          </cell>
          <cell r="AE7">
            <v>2513316451.5000019</v>
          </cell>
          <cell r="AF7">
            <v>30150</v>
          </cell>
          <cell r="AG7">
            <v>1765467064.1200006</v>
          </cell>
          <cell r="AH7">
            <v>605073</v>
          </cell>
          <cell r="AI7">
            <v>2627024208.8104005</v>
          </cell>
          <cell r="AJ7">
            <v>-3.4786094687289174E-3</v>
          </cell>
          <cell r="AK7">
            <v>-6</v>
          </cell>
          <cell r="AL7">
            <v>44</v>
          </cell>
          <cell r="AM7">
            <v>-15770.041975723681</v>
          </cell>
          <cell r="AN7">
            <v>-0.19834506517140088</v>
          </cell>
          <cell r="AO7">
            <v>-20</v>
          </cell>
          <cell r="AP7">
            <v>23</v>
          </cell>
          <cell r="AQ7">
            <v>4.9037864680322778E-2</v>
          </cell>
          <cell r="AR7">
            <v>-0.10050043481722401</v>
          </cell>
          <cell r="AS7">
            <v>-13</v>
          </cell>
          <cell r="AT7">
            <v>12</v>
          </cell>
          <cell r="AU7">
            <v>1.3314390218043752</v>
          </cell>
          <cell r="AV7">
            <v>0.24143401640083884</v>
          </cell>
          <cell r="AW7">
            <v>24</v>
          </cell>
          <cell r="AX7">
            <v>59</v>
          </cell>
          <cell r="AY7">
            <v>5.4730209762449578E-2</v>
          </cell>
          <cell r="AZ7">
            <v>2.6257879574635941</v>
          </cell>
          <cell r="BA7">
            <v>50</v>
          </cell>
          <cell r="BB7">
            <v>-2.5275164539429421E-2</v>
          </cell>
          <cell r="BC7">
            <v>2.5275164539429421E-2</v>
          </cell>
          <cell r="BD7">
            <v>-22.362417730285291</v>
          </cell>
          <cell r="BE7">
            <v>57</v>
          </cell>
          <cell r="BF7">
            <v>245</v>
          </cell>
          <cell r="BH7" t="str">
            <v>Сибирский федеральный округ</v>
          </cell>
          <cell r="BI7">
            <v>41918.999388512508</v>
          </cell>
          <cell r="BJ7">
            <v>58556.121529684926</v>
          </cell>
        </row>
        <row r="8">
          <cell r="A8" t="str">
            <v>Амурская</v>
          </cell>
          <cell r="J8">
            <v>13063</v>
          </cell>
          <cell r="K8">
            <v>1590431162.23</v>
          </cell>
          <cell r="L8">
            <v>187530</v>
          </cell>
          <cell r="M8">
            <v>1071219705.9739997</v>
          </cell>
          <cell r="N8">
            <v>5712.2578039460341</v>
          </cell>
          <cell r="O8">
            <v>121750.83535405343</v>
          </cell>
          <cell r="P8">
            <v>6.9658188023249606E-2</v>
          </cell>
          <cell r="Q8">
            <v>1.4846918455294011</v>
          </cell>
          <cell r="R8">
            <v>266409</v>
          </cell>
          <cell r="S8">
            <v>0.70391766043939952</v>
          </cell>
          <cell r="T8">
            <v>-765591988.63002026</v>
          </cell>
          <cell r="U8">
            <v>11638</v>
          </cell>
          <cell r="V8">
            <v>1120734463.3299999</v>
          </cell>
          <cell r="W8">
            <v>5412</v>
          </cell>
          <cell r="X8">
            <v>313224483.55999994</v>
          </cell>
          <cell r="Y8">
            <v>121872481.89999998</v>
          </cell>
          <cell r="Z8">
            <v>61829425.93999999</v>
          </cell>
          <cell r="AA8">
            <v>60043055.959999971</v>
          </cell>
          <cell r="AB8">
            <v>10000</v>
          </cell>
          <cell r="AC8">
            <v>648049469.94000018</v>
          </cell>
          <cell r="AD8">
            <v>194430</v>
          </cell>
          <cell r="AE8">
            <v>1056314963.5000001</v>
          </cell>
          <cell r="AF8">
            <v>13163</v>
          </cell>
          <cell r="AG8">
            <v>1214141840.71</v>
          </cell>
          <cell r="AH8">
            <v>193470</v>
          </cell>
          <cell r="AI8">
            <v>1155267358.9499993</v>
          </cell>
          <cell r="AJ8">
            <v>1.1371834319493415E-2</v>
          </cell>
          <cell r="AK8">
            <v>20</v>
          </cell>
          <cell r="AL8">
            <v>81</v>
          </cell>
          <cell r="AM8">
            <v>42242.721743584116</v>
          </cell>
          <cell r="AN8">
            <v>0.53130076699520334</v>
          </cell>
          <cell r="AO8">
            <v>53</v>
          </cell>
          <cell r="AP8">
            <v>80</v>
          </cell>
          <cell r="AQ8">
            <v>0.46502835538752363</v>
          </cell>
          <cell r="AR8">
            <v>0.31549005588997681</v>
          </cell>
          <cell r="AS8">
            <v>39</v>
          </cell>
          <cell r="AT8">
            <v>83</v>
          </cell>
          <cell r="AU8">
            <v>0.38908989653311887</v>
          </cell>
          <cell r="AV8">
            <v>-0.70091510887041752</v>
          </cell>
          <cell r="AW8">
            <v>-70</v>
          </cell>
          <cell r="AX8">
            <v>1</v>
          </cell>
          <cell r="AY8">
            <v>0.92817122796026119</v>
          </cell>
          <cell r="AZ8">
            <v>44.530814762460516</v>
          </cell>
          <cell r="BA8">
            <v>80</v>
          </cell>
          <cell r="BB8">
            <v>-3.5488350563184695E-2</v>
          </cell>
          <cell r="BC8">
            <v>3.5488350563184695E-2</v>
          </cell>
          <cell r="BD8">
            <v>-17.255824718407656</v>
          </cell>
          <cell r="BE8">
            <v>66</v>
          </cell>
          <cell r="BF8">
            <v>391</v>
          </cell>
          <cell r="BH8" t="str">
            <v>Дальневосточный федеральный округ</v>
          </cell>
          <cell r="BI8">
            <v>64804.94699400002</v>
          </cell>
          <cell r="BJ8">
            <v>92238.991165387837</v>
          </cell>
        </row>
        <row r="9">
          <cell r="A9" t="str">
            <v>Архангельская</v>
          </cell>
          <cell r="J9">
            <v>16197</v>
          </cell>
          <cell r="K9">
            <v>1154483576.1699996</v>
          </cell>
          <cell r="L9">
            <v>289736</v>
          </cell>
          <cell r="M9">
            <v>1807003259.4639997</v>
          </cell>
          <cell r="N9">
            <v>6236.7232910787743</v>
          </cell>
          <cell r="O9">
            <v>71277.617840958177</v>
          </cell>
          <cell r="P9">
            <v>5.5902614794157438E-2</v>
          </cell>
          <cell r="Q9">
            <v>0.6388940197664319</v>
          </cell>
          <cell r="R9">
            <v>366189</v>
          </cell>
          <cell r="S9">
            <v>0.79121983456630318</v>
          </cell>
          <cell r="T9">
            <v>236908933.61728024</v>
          </cell>
          <cell r="U9">
            <v>16184</v>
          </cell>
          <cell r="V9">
            <v>914847131.94999993</v>
          </cell>
          <cell r="W9">
            <v>4582</v>
          </cell>
          <cell r="X9">
            <v>125908233.82000002</v>
          </cell>
          <cell r="Y9">
            <v>246586162.80000001</v>
          </cell>
          <cell r="Z9">
            <v>162118366.58000004</v>
          </cell>
          <cell r="AA9">
            <v>84467795.219999954</v>
          </cell>
          <cell r="AB9">
            <v>19967</v>
          </cell>
          <cell r="AC9">
            <v>995008599.90999913</v>
          </cell>
          <cell r="AD9">
            <v>293328</v>
          </cell>
          <cell r="AE9">
            <v>1600371232.7999992</v>
          </cell>
          <cell r="AF9">
            <v>17217</v>
          </cell>
          <cell r="AG9">
            <v>1180347609.2099993</v>
          </cell>
          <cell r="AH9">
            <v>257497</v>
          </cell>
          <cell r="AI9">
            <v>1599453654.1000009</v>
          </cell>
          <cell r="AJ9">
            <v>-2.3837389095987538E-3</v>
          </cell>
          <cell r="AK9">
            <v>-4</v>
          </cell>
          <cell r="AL9">
            <v>48</v>
          </cell>
          <cell r="AM9">
            <v>-8230.495769511137</v>
          </cell>
          <cell r="AN9">
            <v>-0.10351768386600707</v>
          </cell>
          <cell r="AO9">
            <v>-10</v>
          </cell>
          <cell r="AP9">
            <v>41</v>
          </cell>
          <cell r="AQ9">
            <v>0.28311913000494315</v>
          </cell>
          <cell r="AR9">
            <v>0.13358083050739636</v>
          </cell>
          <cell r="AS9">
            <v>17</v>
          </cell>
          <cell r="AT9">
            <v>77</v>
          </cell>
          <cell r="AU9">
            <v>1.9584593899754217</v>
          </cell>
          <cell r="AV9">
            <v>0.86845438457188529</v>
          </cell>
          <cell r="AW9">
            <v>87</v>
          </cell>
          <cell r="AX9">
            <v>83</v>
          </cell>
          <cell r="AY9">
            <v>-0.17026750679684166</v>
          </cell>
          <cell r="AZ9">
            <v>-8.1689138564428383</v>
          </cell>
          <cell r="BA9">
            <v>18</v>
          </cell>
          <cell r="BB9">
            <v>-1.2245677194130802E-2</v>
          </cell>
          <cell r="BC9">
            <v>1.2245677194130802E-2</v>
          </cell>
          <cell r="BD9">
            <v>-28.8771614029346</v>
          </cell>
          <cell r="BE9">
            <v>40</v>
          </cell>
          <cell r="BF9">
            <v>307</v>
          </cell>
          <cell r="BH9" t="str">
            <v>Северо-Западный федеральный округ</v>
          </cell>
          <cell r="BI9">
            <v>49832.653874392701</v>
          </cell>
          <cell r="BJ9">
            <v>68557.10107510016</v>
          </cell>
        </row>
        <row r="10">
          <cell r="A10" t="str">
            <v>Астраханская</v>
          </cell>
          <cell r="J10">
            <v>13599</v>
          </cell>
          <cell r="K10">
            <v>934378618.96999991</v>
          </cell>
          <cell r="L10">
            <v>219457</v>
          </cell>
          <cell r="M10">
            <v>1087427451.2599993</v>
          </cell>
          <cell r="N10">
            <v>4955.0820947155898</v>
          </cell>
          <cell r="O10">
            <v>68709.36237738069</v>
          </cell>
          <cell r="P10">
            <v>6.1966581152572031E-2</v>
          </cell>
          <cell r="Q10">
            <v>0.85925605233465263</v>
          </cell>
          <cell r="R10">
            <v>334042</v>
          </cell>
          <cell r="S10">
            <v>0.65697427269624775</v>
          </cell>
          <cell r="T10">
            <v>-97059481.499800444</v>
          </cell>
          <cell r="U10">
            <v>14094</v>
          </cell>
          <cell r="V10">
            <v>804708909.32999992</v>
          </cell>
          <cell r="W10">
            <v>2287</v>
          </cell>
          <cell r="X10">
            <v>100716103.76999998</v>
          </cell>
          <cell r="Y10">
            <v>117951342.27000003</v>
          </cell>
          <cell r="Z10">
            <v>79568209.840000004</v>
          </cell>
          <cell r="AA10">
            <v>38383132.13000001</v>
          </cell>
          <cell r="AB10">
            <v>13758</v>
          </cell>
          <cell r="AC10">
            <v>611767200.07000005</v>
          </cell>
          <cell r="AD10">
            <v>232008</v>
          </cell>
          <cell r="AE10">
            <v>1102393610.7199993</v>
          </cell>
          <cell r="AF10">
            <v>14691</v>
          </cell>
          <cell r="AG10">
            <v>868914629.75</v>
          </cell>
          <cell r="AH10">
            <v>221651</v>
          </cell>
          <cell r="AI10">
            <v>1123361000.7699997</v>
          </cell>
          <cell r="AJ10">
            <v>3.6802274488158399E-3</v>
          </cell>
          <cell r="AK10">
            <v>6</v>
          </cell>
          <cell r="AL10">
            <v>70</v>
          </cell>
          <cell r="AM10">
            <v>-10798.751233088624</v>
          </cell>
          <cell r="AN10">
            <v>-0.13581948737954572</v>
          </cell>
          <cell r="AO10">
            <v>-14</v>
          </cell>
          <cell r="AP10">
            <v>33</v>
          </cell>
          <cell r="AQ10">
            <v>0.16226763161629063</v>
          </cell>
          <cell r="AR10">
            <v>1.272933211874383E-2</v>
          </cell>
          <cell r="AS10">
            <v>2</v>
          </cell>
          <cell r="AT10">
            <v>66</v>
          </cell>
          <cell r="AU10">
            <v>1.1711269385416183</v>
          </cell>
          <cell r="AV10">
            <v>8.1121933138081914E-2</v>
          </cell>
          <cell r="AW10">
            <v>8</v>
          </cell>
          <cell r="AX10">
            <v>43</v>
          </cell>
          <cell r="AY10">
            <v>0.11591695108396438</v>
          </cell>
          <cell r="AZ10">
            <v>5.5613405383109074</v>
          </cell>
          <cell r="BA10">
            <v>56</v>
          </cell>
          <cell r="BB10">
            <v>-5.409727250784456E-2</v>
          </cell>
          <cell r="BC10">
            <v>5.409727250784456E-2</v>
          </cell>
          <cell r="BD10">
            <v>-7.9513637460777229</v>
          </cell>
          <cell r="BE10">
            <v>75</v>
          </cell>
          <cell r="BF10">
            <v>343</v>
          </cell>
          <cell r="BH10" t="str">
            <v>Южный федеральный округ</v>
          </cell>
          <cell r="BI10">
            <v>44466.288709841552</v>
          </cell>
          <cell r="BJ10">
            <v>59146.050626233751</v>
          </cell>
        </row>
        <row r="11">
          <cell r="A11" t="str">
            <v>Байконур</v>
          </cell>
          <cell r="J11">
            <v>34</v>
          </cell>
          <cell r="K11">
            <v>3967568.77</v>
          </cell>
          <cell r="L11">
            <v>3744</v>
          </cell>
          <cell r="M11">
            <v>10802903.700000005</v>
          </cell>
          <cell r="N11">
            <v>2885.3909455128219</v>
          </cell>
          <cell r="O11">
            <v>116693.19911764706</v>
          </cell>
          <cell r="P11">
            <v>9.0811965811965819E-3</v>
          </cell>
          <cell r="Q11">
            <v>0.36726873442369001</v>
          </cell>
          <cell r="R11">
            <v>0</v>
          </cell>
          <cell r="S11">
            <v>0</v>
          </cell>
          <cell r="T11">
            <v>4350667.0790000036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136</v>
          </cell>
          <cell r="AC11">
            <v>5295317.59</v>
          </cell>
          <cell r="AD11">
            <v>3496</v>
          </cell>
          <cell r="AE11">
            <v>11697974.279999999</v>
          </cell>
          <cell r="AF11">
            <v>60</v>
          </cell>
          <cell r="AG11">
            <v>4205649.0299999993</v>
          </cell>
          <cell r="AH11">
            <v>3666</v>
          </cell>
          <cell r="AI11">
            <v>11093552.830000004</v>
          </cell>
          <cell r="AJ11">
            <v>-4.9205157122559608E-2</v>
          </cell>
          <cell r="AK11">
            <v>-84</v>
          </cell>
          <cell r="AL11">
            <v>1</v>
          </cell>
          <cell r="AM11">
            <v>37185.085507177748</v>
          </cell>
          <cell r="AN11">
            <v>0.46768919319803059</v>
          </cell>
          <cell r="AO11">
            <v>47</v>
          </cell>
          <cell r="AP11">
            <v>77</v>
          </cell>
          <cell r="AQ11">
            <v>0</v>
          </cell>
          <cell r="AR11">
            <v>0</v>
          </cell>
          <cell r="AS11">
            <v>0</v>
          </cell>
          <cell r="AT11">
            <v>60</v>
          </cell>
          <cell r="AU11">
            <v>0</v>
          </cell>
          <cell r="AV11">
            <v>0</v>
          </cell>
          <cell r="AW11">
            <v>0</v>
          </cell>
          <cell r="AX11">
            <v>37</v>
          </cell>
          <cell r="AY11">
            <v>-0.52302761763157135</v>
          </cell>
          <cell r="AZ11">
            <v>-25.093264318897536</v>
          </cell>
          <cell r="BA11">
            <v>1</v>
          </cell>
          <cell r="BB11">
            <v>7.0938215102974822E-2</v>
          </cell>
          <cell r="BC11">
            <v>-7.0938215102974822E-2</v>
          </cell>
          <cell r="BD11">
            <v>-70.469107551487411</v>
          </cell>
          <cell r="BE11">
            <v>7</v>
          </cell>
          <cell r="BF11">
            <v>183</v>
          </cell>
          <cell r="BH11" t="str">
            <v>Байконур</v>
          </cell>
          <cell r="BI11">
            <v>38936.158750000002</v>
          </cell>
          <cell r="BJ11">
            <v>70094.150499999989</v>
          </cell>
        </row>
        <row r="12">
          <cell r="A12" t="str">
            <v>Башкортостан</v>
          </cell>
          <cell r="J12">
            <v>62902</v>
          </cell>
          <cell r="K12">
            <v>5424224356.3400002</v>
          </cell>
          <cell r="L12">
            <v>1060699</v>
          </cell>
          <cell r="M12">
            <v>5795125398.6982059</v>
          </cell>
          <cell r="N12">
            <v>5463.4966175118543</v>
          </cell>
          <cell r="O12">
            <v>86232.939434994114</v>
          </cell>
          <cell r="P12">
            <v>5.9302403415106453E-2</v>
          </cell>
          <cell r="Q12">
            <v>0.93599775382918826</v>
          </cell>
          <cell r="R12">
            <v>1533732</v>
          </cell>
          <cell r="S12">
            <v>0.69158040648561814</v>
          </cell>
          <cell r="T12">
            <v>-961977799.34238148</v>
          </cell>
          <cell r="U12">
            <v>65636</v>
          </cell>
          <cell r="V12">
            <v>4959116189.5299997</v>
          </cell>
          <cell r="W12">
            <v>15966</v>
          </cell>
          <cell r="X12">
            <v>494928157.28000009</v>
          </cell>
          <cell r="Y12">
            <v>601059254.04000032</v>
          </cell>
          <cell r="Z12">
            <v>396870680.10188955</v>
          </cell>
          <cell r="AA12">
            <v>204188573.93811083</v>
          </cell>
          <cell r="AB12">
            <v>62751</v>
          </cell>
          <cell r="AC12">
            <v>3295373523.0699987</v>
          </cell>
          <cell r="AD12">
            <v>1035763</v>
          </cell>
          <cell r="AE12">
            <v>5360708142.7300062</v>
          </cell>
          <cell r="AF12">
            <v>60401</v>
          </cell>
          <cell r="AG12">
            <v>4874440692.5200024</v>
          </cell>
          <cell r="AH12">
            <v>966664</v>
          </cell>
          <cell r="AI12">
            <v>5449066952.829999</v>
          </cell>
          <cell r="AJ12">
            <v>1.0160497113502615E-3</v>
          </cell>
          <cell r="AK12">
            <v>2</v>
          </cell>
          <cell r="AL12">
            <v>61</v>
          </cell>
          <cell r="AM12">
            <v>6724.8258245247998</v>
          </cell>
          <cell r="AN12">
            <v>8.4580371979034119E-2</v>
          </cell>
          <cell r="AO12">
            <v>8</v>
          </cell>
          <cell r="AP12">
            <v>63</v>
          </cell>
          <cell r="AQ12">
            <v>0.24325065512828326</v>
          </cell>
          <cell r="AR12">
            <v>9.371235563073646E-2</v>
          </cell>
          <cell r="AS12">
            <v>12</v>
          </cell>
          <cell r="AT12">
            <v>75</v>
          </cell>
          <cell r="AU12">
            <v>1.2144373788375062</v>
          </cell>
          <cell r="AV12">
            <v>0.12443237343396985</v>
          </cell>
          <cell r="AW12">
            <v>12</v>
          </cell>
          <cell r="AX12">
            <v>50</v>
          </cell>
          <cell r="AY12">
            <v>0.21558149847946528</v>
          </cell>
          <cell r="AZ12">
            <v>10.342940489654726</v>
          </cell>
          <cell r="BA12">
            <v>61</v>
          </cell>
          <cell r="BB12">
            <v>2.4075005575599825E-2</v>
          </cell>
          <cell r="BC12">
            <v>-2.4075005575599825E-2</v>
          </cell>
          <cell r="BD12">
            <v>-47.037502787799909</v>
          </cell>
          <cell r="BE12">
            <v>16</v>
          </cell>
          <cell r="BF12">
            <v>326</v>
          </cell>
          <cell r="BH12" t="str">
            <v>Приволжский федеральный округ</v>
          </cell>
          <cell r="BI12">
            <v>52515.07582460835</v>
          </cell>
          <cell r="BJ12">
            <v>80701.324357543795</v>
          </cell>
          <cell r="BK12" t="str">
            <v>*</v>
          </cell>
        </row>
        <row r="13">
          <cell r="A13" t="str">
            <v>Белгородская</v>
          </cell>
          <cell r="J13">
            <v>26188</v>
          </cell>
          <cell r="K13">
            <v>1683444918.97</v>
          </cell>
          <cell r="L13">
            <v>484200</v>
          </cell>
          <cell r="M13">
            <v>2103658022.4166005</v>
          </cell>
          <cell r="N13">
            <v>4344.6055811990918</v>
          </cell>
          <cell r="O13">
            <v>64283.065486864216</v>
          </cell>
          <cell r="P13">
            <v>5.4085088806278395E-2</v>
          </cell>
          <cell r="Q13">
            <v>0.80024647591537912</v>
          </cell>
          <cell r="R13">
            <v>590653</v>
          </cell>
          <cell r="S13">
            <v>0.81977066060783577</v>
          </cell>
          <cell r="T13">
            <v>-63628241.709217548</v>
          </cell>
          <cell r="U13">
            <v>25094.181240115573</v>
          </cell>
          <cell r="V13">
            <v>1299198417.6900003</v>
          </cell>
          <cell r="W13">
            <v>9064</v>
          </cell>
          <cell r="X13">
            <v>358199785.13000011</v>
          </cell>
          <cell r="Y13">
            <v>435781945.75999951</v>
          </cell>
          <cell r="Z13">
            <v>323221594.99101615</v>
          </cell>
          <cell r="AA13">
            <v>112560350.76898345</v>
          </cell>
          <cell r="AB13">
            <v>23605</v>
          </cell>
          <cell r="AC13">
            <v>1024710130.3899996</v>
          </cell>
          <cell r="AD13">
            <v>467885</v>
          </cell>
          <cell r="AE13">
            <v>1972856591.3199995</v>
          </cell>
          <cell r="AF13">
            <v>23851</v>
          </cell>
          <cell r="AG13">
            <v>1358676953.79</v>
          </cell>
          <cell r="AH13">
            <v>488636</v>
          </cell>
          <cell r="AI13">
            <v>2196802689.71</v>
          </cell>
          <cell r="AJ13">
            <v>-4.2012648974777966E-3</v>
          </cell>
          <cell r="AK13">
            <v>-7</v>
          </cell>
          <cell r="AL13">
            <v>43</v>
          </cell>
          <cell r="AM13">
            <v>-15225.048123605098</v>
          </cell>
          <cell r="AN13">
            <v>-0.19149049615485186</v>
          </cell>
          <cell r="AO13">
            <v>-19</v>
          </cell>
          <cell r="AP13">
            <v>27</v>
          </cell>
          <cell r="AQ13">
            <v>0.36119927218467218</v>
          </cell>
          <cell r="AR13">
            <v>0.21166097268712539</v>
          </cell>
          <cell r="AS13">
            <v>26</v>
          </cell>
          <cell r="AT13">
            <v>81</v>
          </cell>
          <cell r="AU13">
            <v>1.2165890764056231</v>
          </cell>
          <cell r="AV13">
            <v>0.12658407100208668</v>
          </cell>
          <cell r="AW13">
            <v>13</v>
          </cell>
          <cell r="AX13">
            <v>52</v>
          </cell>
          <cell r="AY13">
            <v>3.9281137552440226E-2</v>
          </cell>
          <cell r="AZ13">
            <v>1.884588756161421</v>
          </cell>
          <cell r="BA13">
            <v>49</v>
          </cell>
          <cell r="BB13">
            <v>3.4869679515265505E-2</v>
          </cell>
          <cell r="BC13">
            <v>-3.4869679515265505E-2</v>
          </cell>
          <cell r="BD13">
            <v>-52.434839757632759</v>
          </cell>
          <cell r="BE13">
            <v>11</v>
          </cell>
          <cell r="BF13">
            <v>263</v>
          </cell>
          <cell r="BH13" t="str">
            <v>Центральный федеральный округ</v>
          </cell>
          <cell r="BI13">
            <v>43410.723592035567</v>
          </cell>
          <cell r="BJ13">
            <v>56965.198683074086</v>
          </cell>
        </row>
        <row r="14">
          <cell r="A14" t="str">
            <v>Брянская</v>
          </cell>
          <cell r="J14">
            <v>13104</v>
          </cell>
          <cell r="K14">
            <v>941537525.60000002</v>
          </cell>
          <cell r="L14">
            <v>310489</v>
          </cell>
          <cell r="M14">
            <v>1373759319.670001</v>
          </cell>
          <cell r="N14">
            <v>4424.5023806640529</v>
          </cell>
          <cell r="O14">
            <v>71851.154273504275</v>
          </cell>
          <cell r="P14">
            <v>4.2204393714431104E-2</v>
          </cell>
          <cell r="Q14">
            <v>0.68537298500451471</v>
          </cell>
          <cell r="R14">
            <v>298518</v>
          </cell>
          <cell r="S14">
            <v>1.0401014344193651</v>
          </cell>
          <cell r="T14">
            <v>116257150.54590082</v>
          </cell>
          <cell r="U14">
            <v>13621.8</v>
          </cell>
          <cell r="V14">
            <v>849497962.94000006</v>
          </cell>
          <cell r="W14">
            <v>1026</v>
          </cell>
          <cell r="X14">
            <v>41669507.819999993</v>
          </cell>
          <cell r="Y14">
            <v>61621831.529999994</v>
          </cell>
          <cell r="Z14">
            <v>45288780.417935252</v>
          </cell>
          <cell r="AA14">
            <v>16333051.112064745</v>
          </cell>
          <cell r="AB14">
            <v>15295</v>
          </cell>
          <cell r="AC14">
            <v>777327594.21999979</v>
          </cell>
          <cell r="AD14">
            <v>304979</v>
          </cell>
          <cell r="AE14">
            <v>1305129167.3900001</v>
          </cell>
          <cell r="AF14">
            <v>14459</v>
          </cell>
          <cell r="AG14">
            <v>957063104.58000004</v>
          </cell>
          <cell r="AH14">
            <v>308816</v>
          </cell>
          <cell r="AI14">
            <v>1400452670.8300004</v>
          </cell>
          <cell r="AJ14">
            <v>-1.6081959989325087E-2</v>
          </cell>
          <cell r="AK14">
            <v>-28</v>
          </cell>
          <cell r="AL14">
            <v>11</v>
          </cell>
          <cell r="AM14">
            <v>-7656.9593369650393</v>
          </cell>
          <cell r="AN14">
            <v>-9.6304125318309661E-2</v>
          </cell>
          <cell r="AO14">
            <v>-10</v>
          </cell>
          <cell r="AP14">
            <v>41</v>
          </cell>
          <cell r="AQ14">
            <v>7.5320442232304108E-2</v>
          </cell>
          <cell r="AR14">
            <v>-7.4217857265242687E-2</v>
          </cell>
          <cell r="AS14">
            <v>-9</v>
          </cell>
          <cell r="AT14">
            <v>31</v>
          </cell>
          <cell r="AU14">
            <v>1.4788231192023713</v>
          </cell>
          <cell r="AV14">
            <v>0.38881811379883491</v>
          </cell>
          <cell r="AW14">
            <v>39</v>
          </cell>
          <cell r="AX14">
            <v>70</v>
          </cell>
          <cell r="AY14">
            <v>-0.109905214279851</v>
          </cell>
          <cell r="AZ14">
            <v>-5.2729158059337244</v>
          </cell>
          <cell r="BA14">
            <v>28</v>
          </cell>
          <cell r="BB14">
            <v>1.8066817715318102E-2</v>
          </cell>
          <cell r="BC14">
            <v>-1.8066817715318102E-2</v>
          </cell>
          <cell r="BD14">
            <v>-44.033408857659047</v>
          </cell>
          <cell r="BE14">
            <v>21</v>
          </cell>
          <cell r="BF14">
            <v>202</v>
          </cell>
          <cell r="BH14" t="str">
            <v>Центральный федеральный округ</v>
          </cell>
          <cell r="BI14">
            <v>50822.333718208552</v>
          </cell>
          <cell r="BJ14">
            <v>66191.51425271458</v>
          </cell>
        </row>
        <row r="15">
          <cell r="A15" t="str">
            <v>Бурятия</v>
          </cell>
          <cell r="J15">
            <v>10201</v>
          </cell>
          <cell r="K15">
            <v>913977580.88999939</v>
          </cell>
          <cell r="L15">
            <v>177174</v>
          </cell>
          <cell r="M15">
            <v>727033756.23000014</v>
          </cell>
          <cell r="N15">
            <v>4103.501395407905</v>
          </cell>
          <cell r="O15">
            <v>89596.861179296087</v>
          </cell>
          <cell r="P15">
            <v>5.7576168060776409E-2</v>
          </cell>
          <cell r="Q15">
            <v>1.2571322487547041</v>
          </cell>
          <cell r="R15">
            <v>339560</v>
          </cell>
          <cell r="S15">
            <v>0.5217752385439981</v>
          </cell>
          <cell r="T15">
            <v>-354161588.59289932</v>
          </cell>
          <cell r="U15">
            <v>9972</v>
          </cell>
          <cell r="V15">
            <v>774433919.53999996</v>
          </cell>
          <cell r="W15">
            <v>701</v>
          </cell>
          <cell r="X15">
            <v>34053955.280000001</v>
          </cell>
          <cell r="Y15">
            <v>29873870.769999996</v>
          </cell>
          <cell r="Z15">
            <v>21419242.465928506</v>
          </cell>
          <cell r="AA15">
            <v>8454628.3040714916</v>
          </cell>
          <cell r="AB15">
            <v>9672</v>
          </cell>
          <cell r="AC15">
            <v>628137614.93000031</v>
          </cell>
          <cell r="AD15">
            <v>194921</v>
          </cell>
          <cell r="AE15">
            <v>746724752.73999953</v>
          </cell>
          <cell r="AF15">
            <v>11165</v>
          </cell>
          <cell r="AG15">
            <v>909916234.89000058</v>
          </cell>
          <cell r="AH15">
            <v>181512</v>
          </cell>
          <cell r="AI15">
            <v>742684697.66000032</v>
          </cell>
          <cell r="AJ15">
            <v>-7.1018564297978259E-4</v>
          </cell>
          <cell r="AK15">
            <v>-1</v>
          </cell>
          <cell r="AL15">
            <v>55</v>
          </cell>
          <cell r="AM15">
            <v>10088.747568826773</v>
          </cell>
          <cell r="AN15">
            <v>0.12688953505115391</v>
          </cell>
          <cell r="AO15">
            <v>13</v>
          </cell>
          <cell r="AP15">
            <v>67</v>
          </cell>
          <cell r="AQ15">
            <v>7.029683112715604E-2</v>
          </cell>
          <cell r="AR15">
            <v>-7.9241468370390755E-2</v>
          </cell>
          <cell r="AS15">
            <v>-10</v>
          </cell>
          <cell r="AT15">
            <v>25</v>
          </cell>
          <cell r="AU15">
            <v>0.87725113057704096</v>
          </cell>
          <cell r="AV15">
            <v>-0.21275387482649544</v>
          </cell>
          <cell r="AW15">
            <v>-21</v>
          </cell>
          <cell r="AX15">
            <v>19</v>
          </cell>
          <cell r="AY15">
            <v>0.63263928409701831</v>
          </cell>
          <cell r="AZ15">
            <v>30.35209659912676</v>
          </cell>
          <cell r="BA15">
            <v>77</v>
          </cell>
          <cell r="BB15">
            <v>-9.1047142175548046E-2</v>
          </cell>
          <cell r="BC15">
            <v>9.1047142175548046E-2</v>
          </cell>
          <cell r="BD15">
            <v>10.52357108777402</v>
          </cell>
          <cell r="BE15">
            <v>83</v>
          </cell>
          <cell r="BF15">
            <v>326</v>
          </cell>
          <cell r="BH15" t="str">
            <v>Сибирский федеральный округ</v>
          </cell>
          <cell r="BI15">
            <v>64943.922139164628</v>
          </cell>
          <cell r="BJ15">
            <v>81497.199721451019</v>
          </cell>
        </row>
        <row r="16">
          <cell r="A16" t="str">
            <v>Владимирская</v>
          </cell>
          <cell r="J16">
            <v>20331</v>
          </cell>
          <cell r="K16">
            <v>1442704572.5599999</v>
          </cell>
          <cell r="L16">
            <v>374610</v>
          </cell>
          <cell r="M16">
            <v>1912480208.7100003</v>
          </cell>
          <cell r="N16">
            <v>5105.2566901844593</v>
          </cell>
          <cell r="O16">
            <v>70960.826942108106</v>
          </cell>
          <cell r="P16">
            <v>5.4272443341074721E-2</v>
          </cell>
          <cell r="Q16">
            <v>0.7543631384991577</v>
          </cell>
          <cell r="R16">
            <v>452353</v>
          </cell>
          <cell r="S16">
            <v>0.8281364332722454</v>
          </cell>
          <cell r="T16">
            <v>29905188.146700382</v>
          </cell>
          <cell r="U16">
            <v>24888</v>
          </cell>
          <cell r="V16">
            <v>1614624628.7400002</v>
          </cell>
          <cell r="W16">
            <v>2605</v>
          </cell>
          <cell r="X16">
            <v>206870506.98999995</v>
          </cell>
          <cell r="Y16">
            <v>332329301.42000008</v>
          </cell>
          <cell r="Z16">
            <v>279104232.14036012</v>
          </cell>
          <cell r="AA16">
            <v>53225069.279639907</v>
          </cell>
          <cell r="AB16">
            <v>21517</v>
          </cell>
          <cell r="AC16">
            <v>960101921.97999978</v>
          </cell>
          <cell r="AD16">
            <v>382102</v>
          </cell>
          <cell r="AE16">
            <v>1873732388.3500009</v>
          </cell>
          <cell r="AF16">
            <v>21084</v>
          </cell>
          <cell r="AG16">
            <v>1238522287.7600005</v>
          </cell>
          <cell r="AH16">
            <v>378256</v>
          </cell>
          <cell r="AI16">
            <v>1970419244.089999</v>
          </cell>
          <cell r="AJ16">
            <v>-4.0139103626814707E-3</v>
          </cell>
          <cell r="AK16">
            <v>-7</v>
          </cell>
          <cell r="AL16">
            <v>43</v>
          </cell>
          <cell r="AM16">
            <v>-8547.2866683612083</v>
          </cell>
          <cell r="AN16">
            <v>-0.1075020684082201</v>
          </cell>
          <cell r="AO16">
            <v>-11</v>
          </cell>
          <cell r="AP16">
            <v>39</v>
          </cell>
          <cell r="AQ16">
            <v>0.10466891674702668</v>
          </cell>
          <cell r="AR16">
            <v>-4.4869382750520118E-2</v>
          </cell>
          <cell r="AS16">
            <v>-6</v>
          </cell>
          <cell r="AT16">
            <v>42</v>
          </cell>
          <cell r="AU16">
            <v>1.6064605160757148</v>
          </cell>
          <cell r="AV16">
            <v>0.51645551067217843</v>
          </cell>
          <cell r="AW16">
            <v>52</v>
          </cell>
          <cell r="AX16">
            <v>79</v>
          </cell>
          <cell r="AY16">
            <v>-2.0307612338756331E-2</v>
          </cell>
          <cell r="AZ16">
            <v>-0.97429708666183001</v>
          </cell>
          <cell r="BA16">
            <v>38</v>
          </cell>
          <cell r="BB16">
            <v>-1.9607329979952997E-2</v>
          </cell>
          <cell r="BC16">
            <v>1.9607329979952997E-2</v>
          </cell>
          <cell r="BD16">
            <v>-25.196335010023503</v>
          </cell>
          <cell r="BE16">
            <v>48</v>
          </cell>
          <cell r="BF16">
            <v>289</v>
          </cell>
          <cell r="BH16" t="str">
            <v>Центральный федеральный округ</v>
          </cell>
          <cell r="BI16">
            <v>44620.621925919033</v>
          </cell>
          <cell r="BJ16">
            <v>58742.282667425556</v>
          </cell>
        </row>
        <row r="17">
          <cell r="A17" t="str">
            <v>Волгоградская</v>
          </cell>
          <cell r="J17">
            <v>43068</v>
          </cell>
          <cell r="K17">
            <v>4166980671.4899974</v>
          </cell>
          <cell r="L17">
            <v>592695</v>
          </cell>
          <cell r="M17">
            <v>2701261824.6923952</v>
          </cell>
          <cell r="N17">
            <v>4557.5917203492445</v>
          </cell>
          <cell r="O17">
            <v>96753.521674793286</v>
          </cell>
          <cell r="P17">
            <v>7.2664692632804395E-2</v>
          </cell>
          <cell r="Q17">
            <v>1.5426052496649452</v>
          </cell>
          <cell r="R17">
            <v>1125061</v>
          </cell>
          <cell r="S17">
            <v>0.52681143511329609</v>
          </cell>
          <cell r="T17">
            <v>-2087009066.4768531</v>
          </cell>
          <cell r="U17">
            <v>34675</v>
          </cell>
          <cell r="V17">
            <v>2422966841.9999995</v>
          </cell>
          <cell r="W17">
            <v>20843.478127534469</v>
          </cell>
          <cell r="X17">
            <v>924236742.80999994</v>
          </cell>
          <cell r="Y17">
            <v>1717815844.7699971</v>
          </cell>
          <cell r="Z17">
            <v>1212743079.1871674</v>
          </cell>
          <cell r="AA17">
            <v>505072766.58282948</v>
          </cell>
          <cell r="AB17">
            <v>35175</v>
          </cell>
          <cell r="AC17">
            <v>2254610226.2899995</v>
          </cell>
          <cell r="AD17">
            <v>596353</v>
          </cell>
          <cell r="AE17">
            <v>2574551859.4199996</v>
          </cell>
          <cell r="AF17">
            <v>48009</v>
          </cell>
          <cell r="AG17">
            <v>4031299478.9899988</v>
          </cell>
          <cell r="AH17">
            <v>522079</v>
          </cell>
          <cell r="AI17">
            <v>2497044382.2809997</v>
          </cell>
          <cell r="AJ17">
            <v>1.4378338929048204E-2</v>
          </cell>
          <cell r="AK17">
            <v>25</v>
          </cell>
          <cell r="AL17">
            <v>84</v>
          </cell>
          <cell r="AM17">
            <v>17245.408064323972</v>
          </cell>
          <cell r="AN17">
            <v>0.2169012353734571</v>
          </cell>
          <cell r="AO17">
            <v>22</v>
          </cell>
          <cell r="AP17">
            <v>71</v>
          </cell>
          <cell r="AQ17">
            <v>0.60110967923675473</v>
          </cell>
          <cell r="AR17">
            <v>0.45157137973920791</v>
          </cell>
          <cell r="AS17">
            <v>56</v>
          </cell>
          <cell r="AT17">
            <v>86</v>
          </cell>
          <cell r="AU17">
            <v>1.8586318474498662</v>
          </cell>
          <cell r="AV17">
            <v>0.76862684204632981</v>
          </cell>
          <cell r="AW17">
            <v>77</v>
          </cell>
          <cell r="AX17">
            <v>81</v>
          </cell>
          <cell r="AY17">
            <v>1.0033834411233054</v>
          </cell>
          <cell r="AZ17">
            <v>48.139266555992741</v>
          </cell>
          <cell r="BA17">
            <v>81</v>
          </cell>
          <cell r="BB17">
            <v>-6.1339508646724343E-3</v>
          </cell>
          <cell r="BC17">
            <v>6.1339508646724343E-3</v>
          </cell>
          <cell r="BD17">
            <v>-31.933024567663789</v>
          </cell>
          <cell r="BE17">
            <v>35</v>
          </cell>
          <cell r="BF17">
            <v>438</v>
          </cell>
          <cell r="BH17" t="str">
            <v>Южный федеральный округ</v>
          </cell>
          <cell r="BI17">
            <v>64096.950285429979</v>
          </cell>
          <cell r="BJ17">
            <v>83969.661500760252</v>
          </cell>
          <cell r="BK17" t="str">
            <v>*</v>
          </cell>
        </row>
        <row r="18">
          <cell r="A18" t="str">
            <v>Вологодская</v>
          </cell>
          <cell r="J18">
            <v>20922</v>
          </cell>
          <cell r="K18">
            <v>1097194028.7899997</v>
          </cell>
          <cell r="L18">
            <v>341050</v>
          </cell>
          <cell r="M18">
            <v>1831590706.230001</v>
          </cell>
          <cell r="N18">
            <v>5370.4462871426504</v>
          </cell>
          <cell r="O18">
            <v>52442.119720390008</v>
          </cell>
          <cell r="P18">
            <v>6.1345843717929921E-2</v>
          </cell>
          <cell r="Q18">
            <v>0.59903887099775455</v>
          </cell>
          <cell r="R18">
            <v>449892</v>
          </cell>
          <cell r="S18">
            <v>0.75807082588710184</v>
          </cell>
          <cell r="T18">
            <v>313130815.00710106</v>
          </cell>
          <cell r="U18">
            <v>22161</v>
          </cell>
          <cell r="V18">
            <v>1080398579.9099998</v>
          </cell>
          <cell r="W18">
            <v>1779</v>
          </cell>
          <cell r="X18">
            <v>50223417.890000001</v>
          </cell>
          <cell r="Y18">
            <v>55288990.540000007</v>
          </cell>
          <cell r="Z18">
            <v>38330233.789999999</v>
          </cell>
          <cell r="AA18">
            <v>16958756.750000004</v>
          </cell>
          <cell r="AB18">
            <v>23738</v>
          </cell>
          <cell r="AC18">
            <v>953945546.97999954</v>
          </cell>
          <cell r="AD18">
            <v>369194</v>
          </cell>
          <cell r="AE18">
            <v>1853286642.9400003</v>
          </cell>
          <cell r="AF18">
            <v>21466</v>
          </cell>
          <cell r="AG18">
            <v>1097248227.230001</v>
          </cell>
          <cell r="AH18">
            <v>351966</v>
          </cell>
          <cell r="AI18">
            <v>1921924423.9899991</v>
          </cell>
          <cell r="AJ18">
            <v>3.0594900141737297E-3</v>
          </cell>
          <cell r="AK18">
            <v>5</v>
          </cell>
          <cell r="AL18">
            <v>65</v>
          </cell>
          <cell r="AM18">
            <v>-27065.993890079306</v>
          </cell>
          <cell r="AN18">
            <v>-0.34041801095524121</v>
          </cell>
          <cell r="AO18">
            <v>-34</v>
          </cell>
          <cell r="AP18">
            <v>5</v>
          </cell>
          <cell r="AQ18">
            <v>8.0276160823067558E-2</v>
          </cell>
          <cell r="AR18">
            <v>-6.9262138674479237E-2</v>
          </cell>
          <cell r="AS18">
            <v>-9</v>
          </cell>
          <cell r="AT18">
            <v>31</v>
          </cell>
          <cell r="AU18">
            <v>1.1008607709872453</v>
          </cell>
          <cell r="AV18">
            <v>1.0855765583708932E-2</v>
          </cell>
          <cell r="AW18">
            <v>1</v>
          </cell>
          <cell r="AX18">
            <v>38</v>
          </cell>
          <cell r="AY18">
            <v>-0.22202744026265642</v>
          </cell>
          <cell r="AZ18">
            <v>-10.652197048003007</v>
          </cell>
          <cell r="BA18">
            <v>13</v>
          </cell>
          <cell r="BB18">
            <v>-7.6230924662914354E-2</v>
          </cell>
          <cell r="BC18">
            <v>7.6230924662914354E-2</v>
          </cell>
          <cell r="BD18">
            <v>3.1154623314571737</v>
          </cell>
          <cell r="BE18">
            <v>82</v>
          </cell>
          <cell r="BF18">
            <v>234</v>
          </cell>
          <cell r="BH18" t="str">
            <v>Северо-Западный федеральный округ</v>
          </cell>
          <cell r="BI18">
            <v>40186.433017945892</v>
          </cell>
          <cell r="BJ18">
            <v>51115.635294419124</v>
          </cell>
        </row>
        <row r="19">
          <cell r="A19" t="str">
            <v>Воронежская</v>
          </cell>
          <cell r="J19">
            <v>37181</v>
          </cell>
          <cell r="K19">
            <v>3084321244.559998</v>
          </cell>
          <cell r="L19">
            <v>653868</v>
          </cell>
          <cell r="M19">
            <v>3359598692.4956017</v>
          </cell>
          <cell r="N19">
            <v>5138.038094073424</v>
          </cell>
          <cell r="O19">
            <v>82954.230509130954</v>
          </cell>
          <cell r="P19">
            <v>5.6863158925042977E-2</v>
          </cell>
          <cell r="Q19">
            <v>0.91806240175337128</v>
          </cell>
          <cell r="R19">
            <v>913774</v>
          </cell>
          <cell r="S19">
            <v>0.71556861981190101</v>
          </cell>
          <cell r="T19">
            <v>-497430251.33838463</v>
          </cell>
          <cell r="U19">
            <v>40725.599999999999</v>
          </cell>
          <cell r="V19">
            <v>2849609690.0299997</v>
          </cell>
          <cell r="W19">
            <v>11934</v>
          </cell>
          <cell r="X19">
            <v>354759778.14999998</v>
          </cell>
          <cell r="Y19">
            <v>422607517.54000008</v>
          </cell>
          <cell r="Z19">
            <v>242295822.39886054</v>
          </cell>
          <cell r="AA19">
            <v>180311695.14113951</v>
          </cell>
          <cell r="AB19">
            <v>33486</v>
          </cell>
          <cell r="AC19">
            <v>1876417080.9800007</v>
          </cell>
          <cell r="AD19">
            <v>665534</v>
          </cell>
          <cell r="AE19">
            <v>3262431822.4600053</v>
          </cell>
          <cell r="AF19">
            <v>36212</v>
          </cell>
          <cell r="AG19">
            <v>2825169252.6500039</v>
          </cell>
          <cell r="AH19">
            <v>651239</v>
          </cell>
          <cell r="AI19">
            <v>3482664676.6199965</v>
          </cell>
          <cell r="AJ19">
            <v>-1.4231947787132146E-3</v>
          </cell>
          <cell r="AK19">
            <v>-2</v>
          </cell>
          <cell r="AL19">
            <v>52</v>
          </cell>
          <cell r="AM19">
            <v>3446.1168986616394</v>
          </cell>
          <cell r="AN19">
            <v>4.3342958877694571E-2</v>
          </cell>
          <cell r="AO19">
            <v>4</v>
          </cell>
          <cell r="AP19">
            <v>60</v>
          </cell>
          <cell r="AQ19">
            <v>0.29303435676822442</v>
          </cell>
          <cell r="AR19">
            <v>0.14349605727067763</v>
          </cell>
          <cell r="AS19">
            <v>18</v>
          </cell>
          <cell r="AT19">
            <v>78</v>
          </cell>
          <cell r="AU19">
            <v>1.191249807810266</v>
          </cell>
          <cell r="AV19">
            <v>0.10124480240672962</v>
          </cell>
          <cell r="AW19">
            <v>10</v>
          </cell>
          <cell r="AX19">
            <v>45</v>
          </cell>
          <cell r="AY19">
            <v>0.19228883344593672</v>
          </cell>
          <cell r="AZ19">
            <v>9.2254297107313885</v>
          </cell>
          <cell r="BA19">
            <v>60</v>
          </cell>
          <cell r="BB19">
            <v>-1.7528781399597917E-2</v>
          </cell>
          <cell r="BC19">
            <v>1.7528781399597917E-2</v>
          </cell>
          <cell r="BD19">
            <v>-26.235609300201041</v>
          </cell>
          <cell r="BE19">
            <v>46</v>
          </cell>
          <cell r="BF19">
            <v>341</v>
          </cell>
          <cell r="BH19" t="str">
            <v>Центральный федеральный округ</v>
          </cell>
          <cell r="BI19">
            <v>56035.868153258103</v>
          </cell>
          <cell r="BJ19">
            <v>78017.487370208881</v>
          </cell>
          <cell r="BK19" t="str">
            <v>*</v>
          </cell>
        </row>
        <row r="20">
          <cell r="A20" t="str">
            <v>Дагестан</v>
          </cell>
          <cell r="J20">
            <v>27141</v>
          </cell>
          <cell r="K20">
            <v>2330629656.499999</v>
          </cell>
          <cell r="L20">
            <v>358964</v>
          </cell>
          <cell r="M20">
            <v>1403092732.874002</v>
          </cell>
          <cell r="N20">
            <v>3908.7282648789351</v>
          </cell>
          <cell r="O20">
            <v>85871.178530636273</v>
          </cell>
          <cell r="P20">
            <v>7.5609253295595105E-2</v>
          </cell>
          <cell r="Q20">
            <v>1.6610660164464626</v>
          </cell>
          <cell r="R20">
            <v>708311</v>
          </cell>
          <cell r="S20">
            <v>0.50678868463146842</v>
          </cell>
          <cell r="T20">
            <v>-1250248252.1870174</v>
          </cell>
          <cell r="U20">
            <v>25741</v>
          </cell>
          <cell r="V20">
            <v>1928866059.27</v>
          </cell>
          <cell r="W20">
            <v>1678</v>
          </cell>
          <cell r="X20">
            <v>155720176.66</v>
          </cell>
          <cell r="Y20">
            <v>122552630.86000001</v>
          </cell>
          <cell r="Z20">
            <v>94872034.859999999</v>
          </cell>
          <cell r="AA20">
            <v>27680595</v>
          </cell>
          <cell r="AB20">
            <v>13197</v>
          </cell>
          <cell r="AC20">
            <v>863686539.9400003</v>
          </cell>
          <cell r="AD20">
            <v>380353</v>
          </cell>
          <cell r="AE20">
            <v>1387933218.7699995</v>
          </cell>
          <cell r="AF20">
            <v>24346</v>
          </cell>
          <cell r="AG20">
            <v>1957980275.2899997</v>
          </cell>
          <cell r="AH20">
            <v>370910</v>
          </cell>
          <cell r="AI20">
            <v>1706267070.5300016</v>
          </cell>
          <cell r="AJ20">
            <v>1.7322899591838914E-2</v>
          </cell>
          <cell r="AK20">
            <v>30</v>
          </cell>
          <cell r="AL20">
            <v>85</v>
          </cell>
          <cell r="AM20">
            <v>6363.0649201669585</v>
          </cell>
          <cell r="AN20">
            <v>8.0030384714461333E-2</v>
          </cell>
          <cell r="AO20">
            <v>8</v>
          </cell>
          <cell r="AP20">
            <v>63</v>
          </cell>
          <cell r="AQ20">
            <v>6.5187832640534557E-2</v>
          </cell>
          <cell r="AR20">
            <v>-8.4350466857012238E-2</v>
          </cell>
          <cell r="AS20">
            <v>-11</v>
          </cell>
          <cell r="AT20">
            <v>21</v>
          </cell>
          <cell r="AU20">
            <v>0.78700547025182144</v>
          </cell>
          <cell r="AV20">
            <v>-0.30299953515171496</v>
          </cell>
          <cell r="AW20">
            <v>-30</v>
          </cell>
          <cell r="AX20">
            <v>10</v>
          </cell>
          <cell r="AY20">
            <v>1.1572285927876136</v>
          </cell>
          <cell r="AZ20">
            <v>55.520286075334347</v>
          </cell>
          <cell r="BA20">
            <v>83</v>
          </cell>
          <cell r="BB20">
            <v>-5.6234603118681857E-2</v>
          </cell>
          <cell r="BC20">
            <v>5.6234603118681857E-2</v>
          </cell>
          <cell r="BD20">
            <v>-6.882698440659075</v>
          </cell>
          <cell r="BE20">
            <v>76</v>
          </cell>
          <cell r="BF20">
            <v>338</v>
          </cell>
          <cell r="BH20" t="str">
            <v>Северо-Кавказский федеральный округ</v>
          </cell>
          <cell r="BI20">
            <v>65445.672496779596</v>
          </cell>
          <cell r="BJ20">
            <v>80423.078751745648</v>
          </cell>
        </row>
        <row r="21">
          <cell r="A21" t="str">
            <v>Еврейская</v>
          </cell>
          <cell r="J21">
            <v>1558</v>
          </cell>
          <cell r="K21">
            <v>127246271.03999998</v>
          </cell>
          <cell r="L21">
            <v>40020</v>
          </cell>
          <cell r="M21">
            <v>122743678.18999995</v>
          </cell>
          <cell r="N21">
            <v>3067.0584255372301</v>
          </cell>
          <cell r="O21">
            <v>81672.831219512183</v>
          </cell>
          <cell r="P21">
            <v>3.8930534732633686E-2</v>
          </cell>
          <cell r="Q21">
            <v>1.036682890038787</v>
          </cell>
          <cell r="R21">
            <v>45581</v>
          </cell>
          <cell r="S21">
            <v>0.87799741120203589</v>
          </cell>
          <cell r="T21">
            <v>-32733638.833700016</v>
          </cell>
          <cell r="U21">
            <v>1401</v>
          </cell>
          <cell r="V21">
            <v>102519810.09999999</v>
          </cell>
          <cell r="W21">
            <v>143</v>
          </cell>
          <cell r="X21">
            <v>7822210.1899999995</v>
          </cell>
          <cell r="Y21">
            <v>8303463.3300000001</v>
          </cell>
          <cell r="Z21">
            <v>5255032.16</v>
          </cell>
          <cell r="AA21">
            <v>3048431.17</v>
          </cell>
          <cell r="AB21">
            <v>1358</v>
          </cell>
          <cell r="AC21">
            <v>71395514.180000007</v>
          </cell>
          <cell r="AD21">
            <v>39055</v>
          </cell>
          <cell r="AE21">
            <v>120398465.26000005</v>
          </cell>
          <cell r="AF21">
            <v>1556</v>
          </cell>
          <cell r="AG21">
            <v>109563873.48999998</v>
          </cell>
          <cell r="AH21">
            <v>41072</v>
          </cell>
          <cell r="AI21">
            <v>128440646.4300001</v>
          </cell>
          <cell r="AJ21">
            <v>-1.9355818971122506E-2</v>
          </cell>
          <cell r="AK21">
            <v>-33</v>
          </cell>
          <cell r="AL21">
            <v>8</v>
          </cell>
          <cell r="AM21">
            <v>2164.7176090428693</v>
          </cell>
          <cell r="AN21">
            <v>2.7226373645944831E-2</v>
          </cell>
          <cell r="AO21">
            <v>3</v>
          </cell>
          <cell r="AP21">
            <v>59</v>
          </cell>
          <cell r="AQ21">
            <v>0.10206995003568879</v>
          </cell>
          <cell r="AR21">
            <v>-4.7468349461858003E-2</v>
          </cell>
          <cell r="AS21">
            <v>-6</v>
          </cell>
          <cell r="AT21">
            <v>42</v>
          </cell>
          <cell r="AU21">
            <v>1.0615239335571984</v>
          </cell>
          <cell r="AV21">
            <v>-2.8481071846337969E-2</v>
          </cell>
          <cell r="AW21">
            <v>-3</v>
          </cell>
          <cell r="AX21">
            <v>31</v>
          </cell>
          <cell r="AY21">
            <v>0.34634141563478837</v>
          </cell>
          <cell r="AZ21">
            <v>16.616401111780014</v>
          </cell>
          <cell r="BA21">
            <v>66</v>
          </cell>
          <cell r="BB21">
            <v>2.4708744078863143E-2</v>
          </cell>
          <cell r="BC21">
            <v>-2.4708744078863143E-2</v>
          </cell>
          <cell r="BD21">
            <v>-47.354372039431574</v>
          </cell>
          <cell r="BE21">
            <v>15</v>
          </cell>
          <cell r="BF21">
            <v>221</v>
          </cell>
          <cell r="BH21" t="str">
            <v>Дальневосточный федеральный округ</v>
          </cell>
          <cell r="BI21">
            <v>52574.016332842424</v>
          </cell>
          <cell r="BJ21">
            <v>70413.800443444721</v>
          </cell>
        </row>
        <row r="22">
          <cell r="A22" t="str">
            <v>Забайкальский</v>
          </cell>
          <cell r="J22">
            <v>7102</v>
          </cell>
          <cell r="K22">
            <v>524374980.3799997</v>
          </cell>
          <cell r="L22">
            <v>243248</v>
          </cell>
          <cell r="M22">
            <v>731923146.2100004</v>
          </cell>
          <cell r="N22">
            <v>3008.9585370075001</v>
          </cell>
          <cell r="O22">
            <v>73834.832495071765</v>
          </cell>
          <cell r="P22">
            <v>2.9196540156548049E-2</v>
          </cell>
          <cell r="Q22">
            <v>0.7164344823569061</v>
          </cell>
          <cell r="R22">
            <v>368297</v>
          </cell>
          <cell r="S22">
            <v>0.66046696008927575</v>
          </cell>
          <cell r="T22">
            <v>39205842.201700628</v>
          </cell>
          <cell r="U22">
            <v>7140</v>
          </cell>
          <cell r="V22">
            <v>480475464.14999998</v>
          </cell>
          <cell r="W22">
            <v>535</v>
          </cell>
          <cell r="X22">
            <v>28585530.300000001</v>
          </cell>
          <cell r="Y22">
            <v>26807740.129999999</v>
          </cell>
          <cell r="Z22">
            <v>19766881.380000003</v>
          </cell>
          <cell r="AA22">
            <v>7040858.75</v>
          </cell>
          <cell r="AB22">
            <v>6257</v>
          </cell>
          <cell r="AC22">
            <v>354020044.93999988</v>
          </cell>
          <cell r="AD22">
            <v>246995</v>
          </cell>
          <cell r="AE22">
            <v>747971942.01000059</v>
          </cell>
          <cell r="AF22">
            <v>6862</v>
          </cell>
          <cell r="AG22">
            <v>443903372.03000027</v>
          </cell>
          <cell r="AH22">
            <v>247367</v>
          </cell>
          <cell r="AI22">
            <v>748615638.89480031</v>
          </cell>
          <cell r="AJ22">
            <v>-2.9089813547208142E-2</v>
          </cell>
          <cell r="AK22">
            <v>-50</v>
          </cell>
          <cell r="AL22">
            <v>3</v>
          </cell>
          <cell r="AM22">
            <v>-5673.281115397549</v>
          </cell>
          <cell r="AN22">
            <v>-7.1354744286758101E-2</v>
          </cell>
          <cell r="AO22">
            <v>-7</v>
          </cell>
          <cell r="AP22">
            <v>48</v>
          </cell>
          <cell r="AQ22">
            <v>7.4929971988795516E-2</v>
          </cell>
          <cell r="AR22">
            <v>-7.4608327508751279E-2</v>
          </cell>
          <cell r="AS22">
            <v>-9</v>
          </cell>
          <cell r="AT22">
            <v>31</v>
          </cell>
          <cell r="AU22">
            <v>0.93780803954509806</v>
          </cell>
          <cell r="AV22">
            <v>-0.15219696585843834</v>
          </cell>
          <cell r="AW22">
            <v>-15</v>
          </cell>
          <cell r="AX22">
            <v>21</v>
          </cell>
          <cell r="AY22">
            <v>-6.9565607328693435E-2</v>
          </cell>
          <cell r="AZ22">
            <v>-3.3375449275666873</v>
          </cell>
          <cell r="BA22">
            <v>32</v>
          </cell>
          <cell r="BB22">
            <v>-1.5170347577886193E-2</v>
          </cell>
          <cell r="BC22">
            <v>1.5170347577886193E-2</v>
          </cell>
          <cell r="BD22">
            <v>-27.414826211056909</v>
          </cell>
          <cell r="BE22">
            <v>45</v>
          </cell>
          <cell r="BF22">
            <v>180</v>
          </cell>
          <cell r="BH22" t="str">
            <v>Сибирский федеральный округ</v>
          </cell>
          <cell r="BI22">
            <v>56579.837772095234</v>
          </cell>
          <cell r="BJ22">
            <v>64690.086276595786</v>
          </cell>
        </row>
        <row r="23">
          <cell r="A23" t="str">
            <v>Ивановская</v>
          </cell>
          <cell r="J23">
            <v>14138</v>
          </cell>
          <cell r="K23">
            <v>1751167100.8599989</v>
          </cell>
          <cell r="L23">
            <v>221952</v>
          </cell>
          <cell r="M23">
            <v>1261032471.7149992</v>
          </cell>
          <cell r="N23">
            <v>5681.5548934679537</v>
          </cell>
          <cell r="O23">
            <v>123862.43463431878</v>
          </cell>
          <cell r="P23">
            <v>6.3698457324106117E-2</v>
          </cell>
          <cell r="Q23">
            <v>1.388677246731338</v>
          </cell>
          <cell r="R23">
            <v>335562</v>
          </cell>
          <cell r="S23">
            <v>0.66143365458544179</v>
          </cell>
          <cell r="T23">
            <v>-780172097.63944948</v>
          </cell>
          <cell r="U23">
            <v>14225.699999999999</v>
          </cell>
          <cell r="V23">
            <v>1603355536.9400001</v>
          </cell>
          <cell r="W23">
            <v>2379</v>
          </cell>
          <cell r="X23">
            <v>129007988.84999996</v>
          </cell>
          <cell r="Y23">
            <v>101252566.17000002</v>
          </cell>
          <cell r="Z23">
            <v>56880821.729601085</v>
          </cell>
          <cell r="AA23">
            <v>44371744.440398924</v>
          </cell>
          <cell r="AB23">
            <v>13748</v>
          </cell>
          <cell r="AC23">
            <v>991280309.95999932</v>
          </cell>
          <cell r="AD23">
            <v>218153</v>
          </cell>
          <cell r="AE23">
            <v>1161223995.6499999</v>
          </cell>
          <cell r="AF23">
            <v>13791</v>
          </cell>
          <cell r="AG23">
            <v>1664576237.8799999</v>
          </cell>
          <cell r="AH23">
            <v>185759</v>
          </cell>
          <cell r="AI23">
            <v>1090865366.4300001</v>
          </cell>
          <cell r="AJ23">
            <v>5.4121036203499256E-3</v>
          </cell>
          <cell r="AK23">
            <v>9</v>
          </cell>
          <cell r="AL23">
            <v>73</v>
          </cell>
          <cell r="AM23">
            <v>44354.321023849465</v>
          </cell>
          <cell r="AN23">
            <v>0.55785905374579359</v>
          </cell>
          <cell r="AO23">
            <v>56</v>
          </cell>
          <cell r="AP23">
            <v>82</v>
          </cell>
          <cell r="AQ23">
            <v>0.1672325439169953</v>
          </cell>
          <cell r="AR23">
            <v>1.7694244419448502E-2</v>
          </cell>
          <cell r="AS23">
            <v>2</v>
          </cell>
          <cell r="AT23">
            <v>66</v>
          </cell>
          <cell r="AU23">
            <v>0.78485500838035926</v>
          </cell>
          <cell r="AV23">
            <v>-0.30514999702317713</v>
          </cell>
          <cell r="AW23">
            <v>-31</v>
          </cell>
          <cell r="AX23">
            <v>9</v>
          </cell>
          <cell r="AY23">
            <v>0.80347694380693224</v>
          </cell>
          <cell r="AZ23">
            <v>38.548364647332356</v>
          </cell>
          <cell r="BA23">
            <v>79</v>
          </cell>
          <cell r="BB23">
            <v>1.7414383483151732E-2</v>
          </cell>
          <cell r="BC23">
            <v>-1.7414383483151732E-2</v>
          </cell>
          <cell r="BD23">
            <v>-43.707191741575869</v>
          </cell>
          <cell r="BE23">
            <v>22</v>
          </cell>
          <cell r="BF23">
            <v>331</v>
          </cell>
          <cell r="BH23" t="str">
            <v>Центральный федеральный округ</v>
          </cell>
          <cell r="BI23">
            <v>72103.601248181498</v>
          </cell>
          <cell r="BJ23">
            <v>120700.18402436371</v>
          </cell>
        </row>
        <row r="24">
          <cell r="A24" t="str">
            <v>Ингушетия</v>
          </cell>
          <cell r="J24">
            <v>1548</v>
          </cell>
          <cell r="K24">
            <v>189834685.60999995</v>
          </cell>
          <cell r="L24">
            <v>30396</v>
          </cell>
          <cell r="M24">
            <v>108375947.24999997</v>
          </cell>
          <cell r="N24">
            <v>3565.4674052506898</v>
          </cell>
          <cell r="O24">
            <v>122632.2258462532</v>
          </cell>
          <cell r="P24">
            <v>5.092775365179629E-2</v>
          </cell>
          <cell r="Q24">
            <v>1.7516311545779824</v>
          </cell>
          <cell r="R24">
            <v>99551</v>
          </cell>
          <cell r="S24">
            <v>0.3053309359022009</v>
          </cell>
          <cell r="T24">
            <v>-106385206.22749998</v>
          </cell>
          <cell r="U24">
            <v>1781</v>
          </cell>
          <cell r="V24">
            <v>203441795.32999998</v>
          </cell>
          <cell r="W24">
            <v>175</v>
          </cell>
          <cell r="X24">
            <v>19364009.809999999</v>
          </cell>
          <cell r="Y24">
            <v>26952803.75</v>
          </cell>
          <cell r="Z24">
            <v>21529243.010000002</v>
          </cell>
          <cell r="AA24">
            <v>5423560.7400000002</v>
          </cell>
          <cell r="AB24">
            <v>1544</v>
          </cell>
          <cell r="AC24">
            <v>118813019.59999999</v>
          </cell>
          <cell r="AD24">
            <v>43589</v>
          </cell>
          <cell r="AE24">
            <v>134857426.82999992</v>
          </cell>
          <cell r="AF24">
            <v>1814</v>
          </cell>
          <cell r="AG24">
            <v>218591868.61000001</v>
          </cell>
          <cell r="AH24">
            <v>37561</v>
          </cell>
          <cell r="AI24">
            <v>132380781.78000003</v>
          </cell>
          <cell r="AJ24">
            <v>-7.3586000519599015E-3</v>
          </cell>
          <cell r="AK24">
            <v>-13</v>
          </cell>
          <cell r="AL24">
            <v>32</v>
          </cell>
          <cell r="AM24">
            <v>43124.11223578389</v>
          </cell>
          <cell r="AN24">
            <v>0.54238630848494285</v>
          </cell>
          <cell r="AO24">
            <v>54</v>
          </cell>
          <cell r="AP24">
            <v>81</v>
          </cell>
          <cell r="AQ24">
            <v>9.8259404828747898E-2</v>
          </cell>
          <cell r="AR24">
            <v>-5.1278894668798897E-2</v>
          </cell>
          <cell r="AS24">
            <v>-6</v>
          </cell>
          <cell r="AT24">
            <v>42</v>
          </cell>
          <cell r="AU24">
            <v>1.3919019879901622</v>
          </cell>
          <cell r="AV24">
            <v>0.30189698258662578</v>
          </cell>
          <cell r="AW24">
            <v>30</v>
          </cell>
          <cell r="AX24">
            <v>63</v>
          </cell>
          <cell r="AY24">
            <v>1.274845655296081</v>
          </cell>
          <cell r="AZ24">
            <v>61.163192756442477</v>
          </cell>
          <cell r="BA24">
            <v>84</v>
          </cell>
          <cell r="BB24">
            <v>-0.30266810433825048</v>
          </cell>
          <cell r="BC24">
            <v>0.30266810433825048</v>
          </cell>
          <cell r="BD24">
            <v>116.33405216912523</v>
          </cell>
          <cell r="BE24">
            <v>86</v>
          </cell>
          <cell r="BF24">
            <v>388</v>
          </cell>
          <cell r="BH24" t="str">
            <v>Северо-Кавказский федеральный округ</v>
          </cell>
          <cell r="BI24">
            <v>76951.437564766835</v>
          </cell>
          <cell r="BJ24">
            <v>120502.68390848953</v>
          </cell>
        </row>
        <row r="25">
          <cell r="A25" t="str">
            <v>Иркутская</v>
          </cell>
          <cell r="J25">
            <v>32465</v>
          </cell>
          <cell r="K25">
            <v>2336382610.3100004</v>
          </cell>
          <cell r="L25">
            <v>612639</v>
          </cell>
          <cell r="M25">
            <v>3025906370.2520037</v>
          </cell>
          <cell r="N25">
            <v>4939.1344172538866</v>
          </cell>
          <cell r="O25">
            <v>71966.197760973373</v>
          </cell>
          <cell r="P25">
            <v>5.2992055680425178E-2</v>
          </cell>
          <cell r="Q25">
            <v>0.77212653811076837</v>
          </cell>
          <cell r="R25">
            <v>756538</v>
          </cell>
          <cell r="S25">
            <v>0.80979276652329424</v>
          </cell>
          <cell r="T25">
            <v>-6434705.2159576416</v>
          </cell>
          <cell r="U25">
            <v>34943</v>
          </cell>
          <cell r="V25">
            <v>2365298351.8000002</v>
          </cell>
          <cell r="W25">
            <v>1915</v>
          </cell>
          <cell r="X25">
            <v>87266438.189999983</v>
          </cell>
          <cell r="Y25">
            <v>84824443.129999995</v>
          </cell>
          <cell r="Z25">
            <v>56866195.110634387</v>
          </cell>
          <cell r="AA25">
            <v>27958248.019365609</v>
          </cell>
          <cell r="AB25">
            <v>31030</v>
          </cell>
          <cell r="AC25">
            <v>1782977126.6999998</v>
          </cell>
          <cell r="AD25">
            <v>620704</v>
          </cell>
          <cell r="AE25">
            <v>2895959095.4500012</v>
          </cell>
          <cell r="AF25">
            <v>32720</v>
          </cell>
          <cell r="AG25">
            <v>2199760539.2899995</v>
          </cell>
          <cell r="AH25">
            <v>626879</v>
          </cell>
          <cell r="AI25">
            <v>3116595256.9768023</v>
          </cell>
          <cell r="AJ25">
            <v>-5.2942980233310136E-3</v>
          </cell>
          <cell r="AK25">
            <v>-9</v>
          </cell>
          <cell r="AL25">
            <v>38</v>
          </cell>
          <cell r="AM25">
            <v>-7541.9158494959411</v>
          </cell>
          <cell r="AN25">
            <v>-9.4857185097432017E-2</v>
          </cell>
          <cell r="AO25">
            <v>-9</v>
          </cell>
          <cell r="AP25">
            <v>44</v>
          </cell>
          <cell r="AQ25">
            <v>5.4803537189136595E-2</v>
          </cell>
          <cell r="AR25">
            <v>-9.47347623084102E-2</v>
          </cell>
          <cell r="AS25">
            <v>-12</v>
          </cell>
          <cell r="AT25">
            <v>15</v>
          </cell>
          <cell r="AU25">
            <v>0.97201679006672437</v>
          </cell>
          <cell r="AV25">
            <v>-0.11798821533681203</v>
          </cell>
          <cell r="AW25">
            <v>-12</v>
          </cell>
          <cell r="AX25">
            <v>24</v>
          </cell>
          <cell r="AY25">
            <v>2.761737806192599E-3</v>
          </cell>
          <cell r="AZ25">
            <v>0.13249972738361168</v>
          </cell>
          <cell r="BA25">
            <v>41</v>
          </cell>
          <cell r="BB25">
            <v>-1.299331082126102E-2</v>
          </cell>
          <cell r="BC25">
            <v>1.299331082126102E-2</v>
          </cell>
          <cell r="BD25">
            <v>-28.503344589369494</v>
          </cell>
          <cell r="BE25">
            <v>42</v>
          </cell>
          <cell r="BF25">
            <v>204</v>
          </cell>
          <cell r="BH25" t="str">
            <v>Сибирский федеральный округ</v>
          </cell>
          <cell r="BI25">
            <v>57459.784940380268</v>
          </cell>
          <cell r="BJ25">
            <v>67229.845332823941</v>
          </cell>
        </row>
        <row r="26">
          <cell r="A26" t="str">
            <v>Кабардино-Балкарская</v>
          </cell>
          <cell r="J26">
            <v>7347</v>
          </cell>
          <cell r="K26">
            <v>711289110.21999979</v>
          </cell>
          <cell r="L26">
            <v>135597</v>
          </cell>
          <cell r="M26">
            <v>596804886.34000027</v>
          </cell>
          <cell r="N26">
            <v>4401.3133501478669</v>
          </cell>
          <cell r="O26">
            <v>96813.544333741636</v>
          </cell>
          <cell r="P26">
            <v>5.4182614659616365E-2</v>
          </cell>
          <cell r="Q26">
            <v>1.1918285632379655</v>
          </cell>
          <cell r="R26">
            <v>259379</v>
          </cell>
          <cell r="S26">
            <v>0.52277555237702356</v>
          </cell>
          <cell r="T26">
            <v>-251749347.73819959</v>
          </cell>
          <cell r="U26">
            <v>6526</v>
          </cell>
          <cell r="V26">
            <v>526435151.0999999</v>
          </cell>
          <cell r="W26">
            <v>832</v>
          </cell>
          <cell r="X26">
            <v>55108134.610000014</v>
          </cell>
          <cell r="Y26">
            <v>69997508.080000013</v>
          </cell>
          <cell r="Z26">
            <v>54950928.710000016</v>
          </cell>
          <cell r="AA26">
            <v>15046579.370000001</v>
          </cell>
          <cell r="AB26">
            <v>5859</v>
          </cell>
          <cell r="AC26">
            <v>364598302.00999993</v>
          </cell>
          <cell r="AD26">
            <v>145878</v>
          </cell>
          <cell r="AE26">
            <v>591462093.28000069</v>
          </cell>
          <cell r="AF26">
            <v>7183</v>
          </cell>
          <cell r="AG26">
            <v>604283278.92999983</v>
          </cell>
          <cell r="AH26">
            <v>136225</v>
          </cell>
          <cell r="AI26">
            <v>629063518.00999999</v>
          </cell>
          <cell r="AJ26">
            <v>-4.1037390441398258E-3</v>
          </cell>
          <cell r="AK26">
            <v>-7</v>
          </cell>
          <cell r="AL26">
            <v>43</v>
          </cell>
          <cell r="AM26">
            <v>17305.430723272322</v>
          </cell>
          <cell r="AN26">
            <v>0.21765616032668156</v>
          </cell>
          <cell r="AO26">
            <v>22</v>
          </cell>
          <cell r="AP26">
            <v>71</v>
          </cell>
          <cell r="AQ26">
            <v>0.12749003984063745</v>
          </cell>
          <cell r="AR26">
            <v>-2.2048259656909347E-2</v>
          </cell>
          <cell r="AS26">
            <v>-3</v>
          </cell>
          <cell r="AT26">
            <v>53</v>
          </cell>
          <cell r="AU26">
            <v>1.2701846755541994</v>
          </cell>
          <cell r="AV26">
            <v>0.18017967015066305</v>
          </cell>
          <cell r="AW26">
            <v>18</v>
          </cell>
          <cell r="AX26">
            <v>55</v>
          </cell>
          <cell r="AY26">
            <v>0.54782930290644871</v>
          </cell>
          <cell r="AZ26">
            <v>26.283173270502839</v>
          </cell>
          <cell r="BA26">
            <v>72</v>
          </cell>
          <cell r="BB26">
            <v>-7.0476699707975154E-2</v>
          </cell>
          <cell r="BC26">
            <v>7.0476699707975154E-2</v>
          </cell>
          <cell r="BD26">
            <v>0.23834985398757391</v>
          </cell>
          <cell r="BE26">
            <v>79</v>
          </cell>
          <cell r="BF26">
            <v>373</v>
          </cell>
          <cell r="BH26" t="str">
            <v>Северо-Кавказский федеральный округ</v>
          </cell>
          <cell r="BI26">
            <v>62228.759516982405</v>
          </cell>
          <cell r="BJ26">
            <v>84126.866062926332</v>
          </cell>
        </row>
        <row r="27">
          <cell r="A27" t="str">
            <v>Калининградская</v>
          </cell>
          <cell r="J27">
            <v>15966</v>
          </cell>
          <cell r="K27">
            <v>939436213.24999952</v>
          </cell>
          <cell r="L27">
            <v>314017</v>
          </cell>
          <cell r="M27">
            <v>1395997755.1100013</v>
          </cell>
          <cell r="N27">
            <v>4445.6120372782407</v>
          </cell>
          <cell r="O27">
            <v>58839.797898659621</v>
          </cell>
          <cell r="P27">
            <v>5.0844381036695467E-2</v>
          </cell>
          <cell r="Q27">
            <v>0.672949658988509</v>
          </cell>
          <cell r="R27">
            <v>431388</v>
          </cell>
          <cell r="S27">
            <v>0.72792242714215505</v>
          </cell>
          <cell r="T27">
            <v>135482058.18470144</v>
          </cell>
          <cell r="U27">
            <v>16750</v>
          </cell>
          <cell r="V27">
            <v>909401563.16000009</v>
          </cell>
          <cell r="W27">
            <v>704</v>
          </cell>
          <cell r="X27">
            <v>31853359.470000006</v>
          </cell>
          <cell r="Y27">
            <v>27249435.229999997</v>
          </cell>
          <cell r="Z27">
            <v>19067335.319924191</v>
          </cell>
          <cell r="AA27">
            <v>8182099.9100758079</v>
          </cell>
          <cell r="AB27">
            <v>15879</v>
          </cell>
          <cell r="AC27">
            <v>691164392.32000005</v>
          </cell>
          <cell r="AD27">
            <v>327441</v>
          </cell>
          <cell r="AE27">
            <v>1355982150.2200007</v>
          </cell>
          <cell r="AF27">
            <v>16793</v>
          </cell>
          <cell r="AG27">
            <v>933597125.99999988</v>
          </cell>
          <cell r="AH27">
            <v>324874</v>
          </cell>
          <cell r="AI27">
            <v>1454904341.6799984</v>
          </cell>
          <cell r="AJ27">
            <v>-7.4419726670607242E-3</v>
          </cell>
          <cell r="AK27">
            <v>-13</v>
          </cell>
          <cell r="AL27">
            <v>32</v>
          </cell>
          <cell r="AM27">
            <v>-20668.315711809693</v>
          </cell>
          <cell r="AN27">
            <v>-0.25995228377658519</v>
          </cell>
          <cell r="AO27">
            <v>-26</v>
          </cell>
          <cell r="AP27">
            <v>13</v>
          </cell>
          <cell r="AQ27">
            <v>4.2029850746268659E-2</v>
          </cell>
          <cell r="AR27">
            <v>-0.10750844875127813</v>
          </cell>
          <cell r="AS27">
            <v>-13</v>
          </cell>
          <cell r="AT27">
            <v>12</v>
          </cell>
          <cell r="AU27">
            <v>0.85546503362271542</v>
          </cell>
          <cell r="AV27">
            <v>-0.23453997178082098</v>
          </cell>
          <cell r="AW27">
            <v>-23</v>
          </cell>
          <cell r="AX27">
            <v>15</v>
          </cell>
          <cell r="AY27">
            <v>-0.12603940391102719</v>
          </cell>
          <cell r="AZ27">
            <v>-6.0469848442373753</v>
          </cell>
          <cell r="BA27">
            <v>24</v>
          </cell>
          <cell r="BB27">
            <v>-4.0996698641892738E-2</v>
          </cell>
          <cell r="BC27">
            <v>4.0996698641892738E-2</v>
          </cell>
          <cell r="BD27">
            <v>-14.501650679053634</v>
          </cell>
          <cell r="BE27">
            <v>67</v>
          </cell>
          <cell r="BF27">
            <v>163</v>
          </cell>
          <cell r="BH27" t="str">
            <v>Северо-Западный федеральный округ</v>
          </cell>
          <cell r="BI27">
            <v>43526.947057119469</v>
          </cell>
          <cell r="BJ27">
            <v>55594.421842434342</v>
          </cell>
        </row>
        <row r="28">
          <cell r="A28" t="str">
            <v>Калмыкия</v>
          </cell>
          <cell r="J28">
            <v>2322</v>
          </cell>
          <cell r="K28">
            <v>173650702.99000001</v>
          </cell>
          <cell r="L28">
            <v>51200</v>
          </cell>
          <cell r="M28">
            <v>209249175.56000006</v>
          </cell>
          <cell r="N28">
            <v>4086.8979601562514</v>
          </cell>
          <cell r="O28">
            <v>74784.971141257542</v>
          </cell>
          <cell r="P28">
            <v>4.5351562499999998E-2</v>
          </cell>
          <cell r="Q28">
            <v>0.82987520751405519</v>
          </cell>
          <cell r="R28">
            <v>109497</v>
          </cell>
          <cell r="S28">
            <v>0.46759271943523567</v>
          </cell>
          <cell r="T28">
            <v>-12528837.808799952</v>
          </cell>
          <cell r="U28">
            <v>1880.004068582725</v>
          </cell>
          <cell r="V28">
            <v>107051906.02000001</v>
          </cell>
          <cell r="W28">
            <v>311</v>
          </cell>
          <cell r="X28">
            <v>11831947.390000001</v>
          </cell>
          <cell r="Y28">
            <v>18151446.880000003</v>
          </cell>
          <cell r="Z28">
            <v>11525095.740000002</v>
          </cell>
          <cell r="AA28">
            <v>6626351.1400000006</v>
          </cell>
          <cell r="AB28">
            <v>1979</v>
          </cell>
          <cell r="AC28">
            <v>121078821.20000002</v>
          </cell>
          <cell r="AD28">
            <v>49604</v>
          </cell>
          <cell r="AE28">
            <v>196651447.03000018</v>
          </cell>
          <cell r="AF28">
            <v>2366</v>
          </cell>
          <cell r="AG28">
            <v>185048455.77999997</v>
          </cell>
          <cell r="AH28">
            <v>44970</v>
          </cell>
          <cell r="AI28">
            <v>194572933.26000017</v>
          </cell>
          <cell r="AJ28">
            <v>-1.2934791203756194E-2</v>
          </cell>
          <cell r="AK28">
            <v>-22</v>
          </cell>
          <cell r="AL28">
            <v>14</v>
          </cell>
          <cell r="AM28">
            <v>-4723.1424692117725</v>
          </cell>
          <cell r="AN28">
            <v>-5.9404534389429255E-2</v>
          </cell>
          <cell r="AO28">
            <v>-6</v>
          </cell>
          <cell r="AP28">
            <v>51</v>
          </cell>
          <cell r="AQ28">
            <v>0.16542517391169953</v>
          </cell>
          <cell r="AR28">
            <v>1.5886874414152735E-2</v>
          </cell>
          <cell r="AS28">
            <v>2</v>
          </cell>
          <cell r="AT28">
            <v>66</v>
          </cell>
          <cell r="AU28">
            <v>1.5341047658258733</v>
          </cell>
          <cell r="AV28">
            <v>0.4440997604223369</v>
          </cell>
          <cell r="AW28">
            <v>44</v>
          </cell>
          <cell r="AX28">
            <v>75</v>
          </cell>
          <cell r="AY28">
            <v>7.776000975851316E-2</v>
          </cell>
          <cell r="AZ28">
            <v>3.7306872764124561</v>
          </cell>
          <cell r="BA28">
            <v>52</v>
          </cell>
          <cell r="BB28">
            <v>3.2174824610918473E-2</v>
          </cell>
          <cell r="BC28">
            <v>-3.2174824610918473E-2</v>
          </cell>
          <cell r="BD28">
            <v>-51.087412305459239</v>
          </cell>
          <cell r="BE28">
            <v>14</v>
          </cell>
          <cell r="BF28">
            <v>272</v>
          </cell>
          <cell r="BH28" t="str">
            <v>Южный федеральный округ</v>
          </cell>
          <cell r="BI28">
            <v>61181.819706922695</v>
          </cell>
          <cell r="BJ28">
            <v>78211.519771766689</v>
          </cell>
        </row>
        <row r="29">
          <cell r="A29" t="str">
            <v>Калужская</v>
          </cell>
          <cell r="J29">
            <v>14593</v>
          </cell>
          <cell r="K29">
            <v>999273351.65000021</v>
          </cell>
          <cell r="L29">
            <v>306761</v>
          </cell>
          <cell r="M29">
            <v>1531755989.3099985</v>
          </cell>
          <cell r="N29">
            <v>4993.3204980750434</v>
          </cell>
          <cell r="O29">
            <v>68476.211310217244</v>
          </cell>
          <cell r="P29">
            <v>4.757123623928726E-2</v>
          </cell>
          <cell r="Q29">
            <v>0.65237110781602836</v>
          </cell>
          <cell r="R29">
            <v>386053</v>
          </cell>
          <cell r="S29">
            <v>0.7946085123027149</v>
          </cell>
          <cell r="T29">
            <v>180178760.11869872</v>
          </cell>
          <cell r="U29">
            <v>15483.02224503244</v>
          </cell>
          <cell r="V29">
            <v>921605146.55999994</v>
          </cell>
          <cell r="W29">
            <v>1679</v>
          </cell>
          <cell r="X29">
            <v>65573031.700000003</v>
          </cell>
          <cell r="Y29">
            <v>68922042.409999996</v>
          </cell>
          <cell r="Z29">
            <v>40186798.859999999</v>
          </cell>
          <cell r="AA29">
            <v>28735243.549999997</v>
          </cell>
          <cell r="AB29">
            <v>16966</v>
          </cell>
          <cell r="AC29">
            <v>823930988.11000013</v>
          </cell>
          <cell r="AD29">
            <v>300308</v>
          </cell>
          <cell r="AE29">
            <v>1464240739.569999</v>
          </cell>
          <cell r="AF29">
            <v>16817</v>
          </cell>
          <cell r="AG29">
            <v>1037381566.1099997</v>
          </cell>
          <cell r="AH29">
            <v>308581</v>
          </cell>
          <cell r="AI29">
            <v>1599297486.5100014</v>
          </cell>
          <cell r="AJ29">
            <v>-1.0715117464468932E-2</v>
          </cell>
          <cell r="AK29">
            <v>-18</v>
          </cell>
          <cell r="AL29">
            <v>22</v>
          </cell>
          <cell r="AM29">
            <v>-11031.90230025207</v>
          </cell>
          <cell r="AN29">
            <v>-0.13875190592874828</v>
          </cell>
          <cell r="AO29">
            <v>-14</v>
          </cell>
          <cell r="AP29">
            <v>33</v>
          </cell>
          <cell r="AQ29">
            <v>0.10844136070002024</v>
          </cell>
          <cell r="AR29">
            <v>-4.1096938797526558E-2</v>
          </cell>
          <cell r="AS29">
            <v>-5</v>
          </cell>
          <cell r="AT29">
            <v>47</v>
          </cell>
          <cell r="AU29">
            <v>1.051072988745158</v>
          </cell>
          <cell r="AV29">
            <v>-3.8932016658378421E-2</v>
          </cell>
          <cell r="AW29">
            <v>-4</v>
          </cell>
          <cell r="AX29">
            <v>30</v>
          </cell>
          <cell r="AY29">
            <v>-0.15276479504411911</v>
          </cell>
          <cell r="AZ29">
            <v>-7.3291873152376645</v>
          </cell>
          <cell r="BA29">
            <v>20</v>
          </cell>
          <cell r="BB29">
            <v>2.1487939049242778E-2</v>
          </cell>
          <cell r="BC29">
            <v>-2.1487939049242778E-2</v>
          </cell>
          <cell r="BD29">
            <v>-45.743969524621384</v>
          </cell>
          <cell r="BE29">
            <v>18</v>
          </cell>
          <cell r="BF29">
            <v>170</v>
          </cell>
          <cell r="BH29" t="str">
            <v>Центральный федеральный округ</v>
          </cell>
          <cell r="BI29">
            <v>48563.656024401753</v>
          </cell>
          <cell r="BJ29">
            <v>61686.481899863211</v>
          </cell>
        </row>
        <row r="30">
          <cell r="A30" t="str">
            <v>Камчатский</v>
          </cell>
          <cell r="J30">
            <v>3516</v>
          </cell>
          <cell r="K30">
            <v>425539557.97000003</v>
          </cell>
          <cell r="L30">
            <v>73350</v>
          </cell>
          <cell r="M30">
            <v>485892309.91200018</v>
          </cell>
          <cell r="N30">
            <v>6624.2987036400846</v>
          </cell>
          <cell r="O30">
            <v>121029.45334755405</v>
          </cell>
          <cell r="P30">
            <v>4.7934560327198367E-2</v>
          </cell>
          <cell r="Q30">
            <v>0.87578985978820978</v>
          </cell>
          <cell r="R30">
            <v>188636</v>
          </cell>
          <cell r="S30">
            <v>0.38884412307300831</v>
          </cell>
          <cell r="T30">
            <v>-51402479.337759852</v>
          </cell>
          <cell r="U30">
            <v>2755</v>
          </cell>
          <cell r="V30">
            <v>197620391.81</v>
          </cell>
          <cell r="W30">
            <v>1328</v>
          </cell>
          <cell r="X30">
            <v>67764696.829999998</v>
          </cell>
          <cell r="Y30">
            <v>133399429.60000001</v>
          </cell>
          <cell r="Z30">
            <v>77596119.190000013</v>
          </cell>
          <cell r="AA30">
            <v>55803310.439999998</v>
          </cell>
          <cell r="AB30">
            <v>3975</v>
          </cell>
          <cell r="AC30">
            <v>297876227.48000008</v>
          </cell>
          <cell r="AD30">
            <v>72162</v>
          </cell>
          <cell r="AE30">
            <v>414968845.74999982</v>
          </cell>
          <cell r="AF30">
            <v>3640</v>
          </cell>
          <cell r="AG30">
            <v>350030509.19999993</v>
          </cell>
          <cell r="AH30">
            <v>58924</v>
          </cell>
          <cell r="AI30">
            <v>387159591.79999959</v>
          </cell>
          <cell r="AJ30">
            <v>-1.0351793376557825E-2</v>
          </cell>
          <cell r="AK30">
            <v>-18</v>
          </cell>
          <cell r="AL30">
            <v>22</v>
          </cell>
          <cell r="AM30">
            <v>41521.339737084738</v>
          </cell>
          <cell r="AN30">
            <v>0.52222770547051911</v>
          </cell>
          <cell r="AO30">
            <v>52</v>
          </cell>
          <cell r="AP30">
            <v>79</v>
          </cell>
          <cell r="AQ30">
            <v>0.48203266787658799</v>
          </cell>
          <cell r="AR30">
            <v>0.33249436837904123</v>
          </cell>
          <cell r="AS30">
            <v>42</v>
          </cell>
          <cell r="AT30">
            <v>84</v>
          </cell>
          <cell r="AU30">
            <v>1.9685682344991022</v>
          </cell>
          <cell r="AV30">
            <v>0.87856322909556583</v>
          </cell>
          <cell r="AW30">
            <v>88</v>
          </cell>
          <cell r="AX30">
            <v>84</v>
          </cell>
          <cell r="AY30">
            <v>0.13738942829637635</v>
          </cell>
          <cell r="AZ30">
            <v>6.5915242764325654</v>
          </cell>
          <cell r="BA30">
            <v>57</v>
          </cell>
          <cell r="BB30">
            <v>1.6462958343726616E-2</v>
          </cell>
          <cell r="BC30">
            <v>-1.6462958343726616E-2</v>
          </cell>
          <cell r="BD30">
            <v>-43.231479171863306</v>
          </cell>
          <cell r="BE30">
            <v>24</v>
          </cell>
          <cell r="BF30">
            <v>350</v>
          </cell>
          <cell r="BH30" t="str">
            <v>Дальневосточный федеральный округ</v>
          </cell>
          <cell r="BI30">
            <v>74937.415718239019</v>
          </cell>
          <cell r="BJ30">
            <v>96162.227802197784</v>
          </cell>
        </row>
        <row r="31">
          <cell r="A31" t="str">
            <v>Карачаево-Черкесская</v>
          </cell>
          <cell r="J31">
            <v>5597</v>
          </cell>
          <cell r="K31">
            <v>876985417.90000033</v>
          </cell>
          <cell r="L31">
            <v>71102</v>
          </cell>
          <cell r="M31">
            <v>369266700.57000041</v>
          </cell>
          <cell r="N31">
            <v>5193.4783911845016</v>
          </cell>
          <cell r="O31">
            <v>156688.47916741116</v>
          </cell>
          <cell r="P31">
            <v>7.8717898230710806E-2</v>
          </cell>
          <cell r="Q31">
            <v>2.3749377253521233</v>
          </cell>
          <cell r="R31">
            <v>126579</v>
          </cell>
          <cell r="S31">
            <v>0.56172034855702768</v>
          </cell>
          <cell r="T31">
            <v>-592650058.46109998</v>
          </cell>
          <cell r="U31">
            <v>2877</v>
          </cell>
          <cell r="V31">
            <v>268427220.13</v>
          </cell>
          <cell r="W31">
            <v>403</v>
          </cell>
          <cell r="X31">
            <v>16935999.559999999</v>
          </cell>
          <cell r="Y31">
            <v>20533520</v>
          </cell>
          <cell r="Z31">
            <v>13014835.01</v>
          </cell>
          <cell r="AA31">
            <v>7518684.9900000002</v>
          </cell>
          <cell r="AB31">
            <v>4738</v>
          </cell>
          <cell r="AC31">
            <v>356678335.7300002</v>
          </cell>
          <cell r="AD31">
            <v>75806</v>
          </cell>
          <cell r="AE31">
            <v>376041591.59000009</v>
          </cell>
          <cell r="AF31">
            <v>5925</v>
          </cell>
          <cell r="AG31">
            <v>790877067.1899997</v>
          </cell>
          <cell r="AH31">
            <v>62010</v>
          </cell>
          <cell r="AI31">
            <v>336760098.03000021</v>
          </cell>
          <cell r="AJ31">
            <v>2.0431544526954615E-2</v>
          </cell>
          <cell r="AK31">
            <v>35</v>
          </cell>
          <cell r="AL31">
            <v>86</v>
          </cell>
          <cell r="AM31">
            <v>77180.365556941848</v>
          </cell>
          <cell r="AN31">
            <v>0.97072313820786016</v>
          </cell>
          <cell r="AO31">
            <v>97</v>
          </cell>
          <cell r="AP31">
            <v>85</v>
          </cell>
          <cell r="AQ31">
            <v>0.14007646854362182</v>
          </cell>
          <cell r="AR31">
            <v>-9.4618309539249712E-3</v>
          </cell>
          <cell r="AS31">
            <v>-1</v>
          </cell>
          <cell r="AT31">
            <v>54</v>
          </cell>
          <cell r="AU31">
            <v>1.2124185482678413</v>
          </cell>
          <cell r="AV31">
            <v>0.12241354286430495</v>
          </cell>
          <cell r="AW31">
            <v>12</v>
          </cell>
          <cell r="AX31">
            <v>50</v>
          </cell>
          <cell r="AY31">
            <v>2.0843347082495103</v>
          </cell>
          <cell r="AZ31">
            <v>100</v>
          </cell>
          <cell r="BA31">
            <v>86</v>
          </cell>
          <cell r="BB31">
            <v>-6.205313563570166E-2</v>
          </cell>
          <cell r="BC31">
            <v>6.205313563570166E-2</v>
          </cell>
          <cell r="BD31">
            <v>-3.9734321821491729</v>
          </cell>
          <cell r="BE31">
            <v>77</v>
          </cell>
          <cell r="BF31">
            <v>438</v>
          </cell>
          <cell r="BH31" t="str">
            <v>Северо-Кавказский федеральный округ</v>
          </cell>
          <cell r="BI31">
            <v>75280.357899957831</v>
          </cell>
          <cell r="BJ31">
            <v>133481.36155105481</v>
          </cell>
        </row>
        <row r="32">
          <cell r="A32" t="str">
            <v>Карелия</v>
          </cell>
          <cell r="J32">
            <v>9752</v>
          </cell>
          <cell r="K32">
            <v>504675634.09000015</v>
          </cell>
          <cell r="L32">
            <v>185416</v>
          </cell>
          <cell r="M32">
            <v>801829355.97999907</v>
          </cell>
          <cell r="N32">
            <v>4324.4884798507092</v>
          </cell>
          <cell r="O32">
            <v>51750.987909146854</v>
          </cell>
          <cell r="P32">
            <v>5.259524528627519E-2</v>
          </cell>
          <cell r="Q32">
            <v>0.62940528471071444</v>
          </cell>
          <cell r="R32">
            <v>296622</v>
          </cell>
          <cell r="S32">
            <v>0.62509186776435999</v>
          </cell>
          <cell r="T32">
            <v>112732970.01459908</v>
          </cell>
          <cell r="U32">
            <v>10482</v>
          </cell>
          <cell r="V32">
            <v>493161561.16999996</v>
          </cell>
          <cell r="W32">
            <v>479</v>
          </cell>
          <cell r="X32">
            <v>15781779.039999999</v>
          </cell>
          <cell r="Y32">
            <v>13354971.689999998</v>
          </cell>
          <cell r="Z32">
            <v>7520984.1900000004</v>
          </cell>
          <cell r="AA32">
            <v>5833987.5</v>
          </cell>
          <cell r="AB32">
            <v>10155</v>
          </cell>
          <cell r="AC32">
            <v>408464947.49999988</v>
          </cell>
          <cell r="AD32">
            <v>186324</v>
          </cell>
          <cell r="AE32">
            <v>786663945.10999978</v>
          </cell>
          <cell r="AF32">
            <v>10147</v>
          </cell>
          <cell r="AG32">
            <v>495545959.83999968</v>
          </cell>
          <cell r="AH32">
            <v>186328</v>
          </cell>
          <cell r="AI32">
            <v>830711546.76000011</v>
          </cell>
          <cell r="AJ32">
            <v>-5.6911084174810014E-3</v>
          </cell>
          <cell r="AK32">
            <v>-10</v>
          </cell>
          <cell r="AL32">
            <v>36</v>
          </cell>
          <cell r="AM32">
            <v>-27757.12570132246</v>
          </cell>
          <cell r="AN32">
            <v>-0.34911060570889346</v>
          </cell>
          <cell r="AO32">
            <v>-35</v>
          </cell>
          <cell r="AP32">
            <v>3</v>
          </cell>
          <cell r="AQ32">
            <v>4.5697385995039114E-2</v>
          </cell>
          <cell r="AR32">
            <v>-0.10384091350250768</v>
          </cell>
          <cell r="AS32">
            <v>-13</v>
          </cell>
          <cell r="AT32">
            <v>12</v>
          </cell>
          <cell r="AU32">
            <v>0.84622726348854005</v>
          </cell>
          <cell r="AV32">
            <v>-0.24377774191499635</v>
          </cell>
          <cell r="AW32">
            <v>-24</v>
          </cell>
          <cell r="AX32">
            <v>14</v>
          </cell>
          <cell r="AY32">
            <v>-0.18259053933673441</v>
          </cell>
          <cell r="AZ32">
            <v>-8.7601352419103407</v>
          </cell>
          <cell r="BA32">
            <v>15</v>
          </cell>
          <cell r="BB32">
            <v>-4.87323157510573E-3</v>
          </cell>
          <cell r="BC32">
            <v>4.87323157510573E-3</v>
          </cell>
          <cell r="BD32">
            <v>-32.563384212447133</v>
          </cell>
          <cell r="BE32">
            <v>33</v>
          </cell>
          <cell r="BF32">
            <v>113</v>
          </cell>
          <cell r="BH32" t="str">
            <v>Северо-Западный федеральный округ</v>
          </cell>
          <cell r="BI32">
            <v>40223.037666174285</v>
          </cell>
          <cell r="BJ32">
            <v>48836.696544791535</v>
          </cell>
        </row>
        <row r="33">
          <cell r="A33" t="str">
            <v>Кемеровская</v>
          </cell>
          <cell r="J33">
            <v>34452</v>
          </cell>
          <cell r="K33">
            <v>2601067029.1900001</v>
          </cell>
          <cell r="L33">
            <v>602912</v>
          </cell>
          <cell r="M33">
            <v>3621251832.5700021</v>
          </cell>
          <cell r="N33">
            <v>6006.2692939765702</v>
          </cell>
          <cell r="O33">
            <v>75498.288319691172</v>
          </cell>
          <cell r="P33">
            <v>5.7142667586646143E-2</v>
          </cell>
          <cell r="Q33">
            <v>0.71827841571129369</v>
          </cell>
          <cell r="R33">
            <v>845373</v>
          </cell>
          <cell r="S33">
            <v>0.71319050880498902</v>
          </cell>
          <cell r="T33">
            <v>187296881.88890171</v>
          </cell>
          <cell r="U33">
            <v>43606</v>
          </cell>
          <cell r="V33">
            <v>3015999249.5500002</v>
          </cell>
          <cell r="W33">
            <v>4846</v>
          </cell>
          <cell r="X33">
            <v>174977696.28999996</v>
          </cell>
          <cell r="Y33">
            <v>273081127.31</v>
          </cell>
          <cell r="Z33">
            <v>179500284.32714757</v>
          </cell>
          <cell r="AA33">
            <v>93580842.982852429</v>
          </cell>
          <cell r="AB33">
            <v>38948</v>
          </cell>
          <cell r="AC33">
            <v>1759993598.4299994</v>
          </cell>
          <cell r="AD33">
            <v>602284</v>
          </cell>
          <cell r="AE33">
            <v>3441713919.960001</v>
          </cell>
          <cell r="AF33">
            <v>35180</v>
          </cell>
          <cell r="AG33">
            <v>2161744054.1299996</v>
          </cell>
          <cell r="AH33">
            <v>602394</v>
          </cell>
          <cell r="AI33">
            <v>3677324779.479001</v>
          </cell>
          <cell r="AJ33">
            <v>-1.1436861171100487E-3</v>
          </cell>
          <cell r="AK33">
            <v>-2</v>
          </cell>
          <cell r="AL33">
            <v>52</v>
          </cell>
          <cell r="AM33">
            <v>-4009.8252907781425</v>
          </cell>
          <cell r="AN33">
            <v>-5.0432906890777306E-2</v>
          </cell>
          <cell r="AO33">
            <v>-5</v>
          </cell>
          <cell r="AP33">
            <v>53</v>
          </cell>
          <cell r="AQ33">
            <v>0.11113149566573408</v>
          </cell>
          <cell r="AR33">
            <v>-3.8406803831812719E-2</v>
          </cell>
          <cell r="AS33">
            <v>-5</v>
          </cell>
          <cell r="AT33">
            <v>47</v>
          </cell>
          <cell r="AU33">
            <v>1.5606624907062894</v>
          </cell>
          <cell r="AV33">
            <v>0.47065748530275298</v>
          </cell>
          <cell r="AW33">
            <v>47</v>
          </cell>
          <cell r="AX33">
            <v>77</v>
          </cell>
          <cell r="AY33">
            <v>-6.7170888686631569E-2</v>
          </cell>
          <cell r="AZ33">
            <v>-3.2226536563815031</v>
          </cell>
          <cell r="BA33">
            <v>33</v>
          </cell>
          <cell r="BB33">
            <v>1.0426974649832969E-3</v>
          </cell>
          <cell r="BC33">
            <v>-1.0426974649832969E-3</v>
          </cell>
          <cell r="BD33">
            <v>-35.521348732491646</v>
          </cell>
          <cell r="BE33">
            <v>30</v>
          </cell>
          <cell r="BF33">
            <v>292</v>
          </cell>
          <cell r="BH33" t="str">
            <v>Сибирский федеральный округ</v>
          </cell>
          <cell r="BI33">
            <v>45188.292041439854</v>
          </cell>
          <cell r="BJ33">
            <v>61448.097047470146</v>
          </cell>
        </row>
        <row r="34">
          <cell r="A34" t="str">
            <v>Кировская</v>
          </cell>
          <cell r="J34">
            <v>17732</v>
          </cell>
          <cell r="K34">
            <v>1479522370.3400006</v>
          </cell>
          <cell r="L34">
            <v>348572</v>
          </cell>
          <cell r="M34">
            <v>1543232762.6763995</v>
          </cell>
          <cell r="N34">
            <v>4427.2998481702471</v>
          </cell>
          <cell r="O34">
            <v>83437.986145950854</v>
          </cell>
          <cell r="P34">
            <v>5.087040840916654E-2</v>
          </cell>
          <cell r="Q34">
            <v>0.95871627801245796</v>
          </cell>
          <cell r="R34">
            <v>407516</v>
          </cell>
          <cell r="S34">
            <v>0.85535782644117042</v>
          </cell>
          <cell r="T34">
            <v>-291233143.07917309</v>
          </cell>
          <cell r="U34">
            <v>18087</v>
          </cell>
          <cell r="V34">
            <v>1320254436.6599996</v>
          </cell>
          <cell r="W34">
            <v>3068</v>
          </cell>
          <cell r="X34">
            <v>187283172.02000001</v>
          </cell>
          <cell r="Y34">
            <v>123760236.39999995</v>
          </cell>
          <cell r="Z34">
            <v>84293749.268418416</v>
          </cell>
          <cell r="AA34">
            <v>39466487.131581545</v>
          </cell>
          <cell r="AB34">
            <v>18562</v>
          </cell>
          <cell r="AC34">
            <v>916721176.04999971</v>
          </cell>
          <cell r="AD34">
            <v>341341</v>
          </cell>
          <cell r="AE34">
            <v>1484759225.1299987</v>
          </cell>
          <cell r="AF34">
            <v>16994</v>
          </cell>
          <cell r="AG34">
            <v>1282815572.9899993</v>
          </cell>
          <cell r="AH34">
            <v>333610</v>
          </cell>
          <cell r="AI34">
            <v>1522406065.7499988</v>
          </cell>
          <cell r="AJ34">
            <v>-7.4159452945896515E-3</v>
          </cell>
          <cell r="AK34">
            <v>-13</v>
          </cell>
          <cell r="AL34">
            <v>32</v>
          </cell>
          <cell r="AM34">
            <v>3929.8725354815397</v>
          </cell>
          <cell r="AN34">
            <v>4.942731448434301E-2</v>
          </cell>
          <cell r="AO34">
            <v>5</v>
          </cell>
          <cell r="AP34">
            <v>61</v>
          </cell>
          <cell r="AQ34">
            <v>0.16962459224857632</v>
          </cell>
          <cell r="AR34">
            <v>2.0086292751029522E-2</v>
          </cell>
          <cell r="AS34">
            <v>3</v>
          </cell>
          <cell r="AT34">
            <v>69</v>
          </cell>
          <cell r="AU34">
            <v>0.66081877546789713</v>
          </cell>
          <cell r="AV34">
            <v>-0.42918622993563926</v>
          </cell>
          <cell r="AW34">
            <v>-43</v>
          </cell>
          <cell r="AX34">
            <v>4</v>
          </cell>
          <cell r="AY34">
            <v>0.24508607534085458</v>
          </cell>
          <cell r="AZ34">
            <v>11.758479785940214</v>
          </cell>
          <cell r="BA34">
            <v>62</v>
          </cell>
          <cell r="BB34">
            <v>2.118409449787749E-2</v>
          </cell>
          <cell r="BC34">
            <v>-2.118409449787749E-2</v>
          </cell>
          <cell r="BD34">
            <v>-45.592047248938748</v>
          </cell>
          <cell r="BE34">
            <v>19</v>
          </cell>
          <cell r="BF34">
            <v>247</v>
          </cell>
          <cell r="BH34" t="str">
            <v>Приволжский федеральный округ</v>
          </cell>
          <cell r="BI34">
            <v>49386.98287091907</v>
          </cell>
          <cell r="BJ34">
            <v>75486.381840061164</v>
          </cell>
        </row>
        <row r="35">
          <cell r="A35" t="str">
            <v>Коми</v>
          </cell>
          <cell r="J35">
            <v>11270</v>
          </cell>
          <cell r="K35">
            <v>574312101.53000021</v>
          </cell>
          <cell r="L35">
            <v>216654</v>
          </cell>
          <cell r="M35">
            <v>1197595646.4999986</v>
          </cell>
          <cell r="N35">
            <v>5527.6876794335603</v>
          </cell>
          <cell r="O35">
            <v>50959.370144631786</v>
          </cell>
          <cell r="P35">
            <v>5.2018425692578953E-2</v>
          </cell>
          <cell r="Q35">
            <v>0.47955426625709674</v>
          </cell>
          <cell r="R35">
            <v>302460</v>
          </cell>
          <cell r="S35">
            <v>0.71630628843483435</v>
          </cell>
          <cell r="T35">
            <v>347836546.27499866</v>
          </cell>
          <cell r="U35">
            <v>11873</v>
          </cell>
          <cell r="V35">
            <v>527677921.39999998</v>
          </cell>
          <cell r="W35">
            <v>1508</v>
          </cell>
          <cell r="X35">
            <v>42986627.159999996</v>
          </cell>
          <cell r="Y35">
            <v>60387726.329999998</v>
          </cell>
          <cell r="Z35">
            <v>34315007.051855564</v>
          </cell>
          <cell r="AA35">
            <v>26072719.278144442</v>
          </cell>
          <cell r="AB35">
            <v>13077</v>
          </cell>
          <cell r="AC35">
            <v>534740520.52000004</v>
          </cell>
          <cell r="AD35">
            <v>222064</v>
          </cell>
          <cell r="AE35">
            <v>1197746666.3599999</v>
          </cell>
          <cell r="AF35">
            <v>11295</v>
          </cell>
          <cell r="AG35">
            <v>557945037.61000025</v>
          </cell>
          <cell r="AH35">
            <v>219697</v>
          </cell>
          <cell r="AI35">
            <v>1251306106.7299998</v>
          </cell>
          <cell r="AJ35">
            <v>-6.2679280111772387E-3</v>
          </cell>
          <cell r="AK35">
            <v>-11</v>
          </cell>
          <cell r="AL35">
            <v>34</v>
          </cell>
          <cell r="AM35">
            <v>-28548.743465837528</v>
          </cell>
          <cell r="AN35">
            <v>-0.3590670457320263</v>
          </cell>
          <cell r="AO35">
            <v>-36</v>
          </cell>
          <cell r="AP35">
            <v>1</v>
          </cell>
          <cell r="AQ35">
            <v>0.12701086498778741</v>
          </cell>
          <cell r="AR35">
            <v>-2.2527434509759386E-2</v>
          </cell>
          <cell r="AS35">
            <v>-3</v>
          </cell>
          <cell r="AT35">
            <v>53</v>
          </cell>
          <cell r="AU35">
            <v>1.404802616991363</v>
          </cell>
          <cell r="AV35">
            <v>0.3147976115878266</v>
          </cell>
          <cell r="AW35">
            <v>31</v>
          </cell>
          <cell r="AX35">
            <v>66</v>
          </cell>
          <cell r="AY35">
            <v>-0.3772022516141601</v>
          </cell>
          <cell r="AZ35">
            <v>-18.097009569588103</v>
          </cell>
          <cell r="BA35">
            <v>6</v>
          </cell>
          <cell r="BB35">
            <v>-2.4362345990345126E-2</v>
          </cell>
          <cell r="BC35">
            <v>2.4362345990345126E-2</v>
          </cell>
          <cell r="BD35">
            <v>-22.81882700482744</v>
          </cell>
          <cell r="BE35">
            <v>54</v>
          </cell>
          <cell r="BF35">
            <v>214</v>
          </cell>
          <cell r="BH35" t="str">
            <v>Северо-Западный федеральный округ</v>
          </cell>
          <cell r="BI35">
            <v>40891.68161810813</v>
          </cell>
          <cell r="BJ35">
            <v>49397.524356795067</v>
          </cell>
        </row>
        <row r="36">
          <cell r="A36" t="str">
            <v>Костромская</v>
          </cell>
          <cell r="J36">
            <v>8608</v>
          </cell>
          <cell r="K36">
            <v>490212406.03000015</v>
          </cell>
          <cell r="L36">
            <v>174476</v>
          </cell>
          <cell r="M36">
            <v>718260915.79999983</v>
          </cell>
          <cell r="N36">
            <v>4116.6745902015164</v>
          </cell>
          <cell r="O36">
            <v>56948.467243262101</v>
          </cell>
          <cell r="P36">
            <v>4.9336298402072494E-2</v>
          </cell>
          <cell r="Q36">
            <v>0.68249906857872256</v>
          </cell>
          <cell r="R36">
            <v>225044</v>
          </cell>
          <cell r="S36">
            <v>0.77529727519951652</v>
          </cell>
          <cell r="T36">
            <v>62848499.135999739</v>
          </cell>
          <cell r="U36">
            <v>8541</v>
          </cell>
          <cell r="V36">
            <v>432928429.60000002</v>
          </cell>
          <cell r="W36">
            <v>768</v>
          </cell>
          <cell r="X36">
            <v>21391772.710000001</v>
          </cell>
          <cell r="Y36">
            <v>21296261.48</v>
          </cell>
          <cell r="Z36">
            <v>12861641.89095238</v>
          </cell>
          <cell r="AA36">
            <v>8434619.5890476182</v>
          </cell>
          <cell r="AB36">
            <v>9289</v>
          </cell>
          <cell r="AC36">
            <v>358469497.99000019</v>
          </cell>
          <cell r="AD36">
            <v>175473</v>
          </cell>
          <cell r="AE36">
            <v>723512357.65000021</v>
          </cell>
          <cell r="AF36">
            <v>8688</v>
          </cell>
          <cell r="AG36">
            <v>426934785.95999968</v>
          </cell>
          <cell r="AH36">
            <v>176865</v>
          </cell>
          <cell r="AI36">
            <v>767990286.96000051</v>
          </cell>
          <cell r="AJ36">
            <v>-8.9500553016836973E-3</v>
          </cell>
          <cell r="AK36">
            <v>-15</v>
          </cell>
          <cell r="AL36">
            <v>29</v>
          </cell>
          <cell r="AM36">
            <v>-22559.646367207213</v>
          </cell>
          <cell r="AN36">
            <v>-0.28374017874116242</v>
          </cell>
          <cell r="AO36">
            <v>-28</v>
          </cell>
          <cell r="AP36">
            <v>11</v>
          </cell>
          <cell r="AQ36">
            <v>8.9919213206884438E-2</v>
          </cell>
          <cell r="AR36">
            <v>-5.9619086290662357E-2</v>
          </cell>
          <cell r="AS36">
            <v>-7</v>
          </cell>
          <cell r="AT36">
            <v>37</v>
          </cell>
          <cell r="AU36">
            <v>0.99553514188399395</v>
          </cell>
          <cell r="AV36">
            <v>-9.4469863519542452E-2</v>
          </cell>
          <cell r="AW36">
            <v>-9</v>
          </cell>
          <cell r="AX36">
            <v>26</v>
          </cell>
          <cell r="AY36">
            <v>-0.11363757327438628</v>
          </cell>
          <cell r="AZ36">
            <v>-5.4519829672568614</v>
          </cell>
          <cell r="BA36">
            <v>27</v>
          </cell>
          <cell r="BB36">
            <v>-5.6817858018042662E-3</v>
          </cell>
          <cell r="BC36">
            <v>5.6817858018042662E-3</v>
          </cell>
          <cell r="BD36">
            <v>-32.159107099097866</v>
          </cell>
          <cell r="BE36">
            <v>34</v>
          </cell>
          <cell r="BF36">
            <v>164</v>
          </cell>
          <cell r="BH36" t="str">
            <v>Центральный федеральный округ</v>
          </cell>
          <cell r="BI36">
            <v>38590.752286575538</v>
          </cell>
          <cell r="BJ36">
            <v>49140.744240331456</v>
          </cell>
        </row>
        <row r="37">
          <cell r="A37" t="str">
            <v>Краснодарский</v>
          </cell>
          <cell r="J37">
            <v>81118</v>
          </cell>
          <cell r="K37">
            <v>10932413843.660007</v>
          </cell>
          <cell r="L37">
            <v>1499328</v>
          </cell>
          <cell r="M37">
            <v>8969674007.9599972</v>
          </cell>
          <cell r="N37">
            <v>5982.4628153145923</v>
          </cell>
          <cell r="O37">
            <v>134771.73800710085</v>
          </cell>
          <cell r="P37">
            <v>5.4102904768002731E-2</v>
          </cell>
          <cell r="Q37">
            <v>1.2188195283304841</v>
          </cell>
          <cell r="R37">
            <v>2032199</v>
          </cell>
          <cell r="S37">
            <v>0.73778601406653577</v>
          </cell>
          <cell r="T37">
            <v>-4025764857.5308094</v>
          </cell>
          <cell r="U37">
            <v>87969.299999999988</v>
          </cell>
          <cell r="V37">
            <v>8381889755.1299973</v>
          </cell>
          <cell r="W37">
            <v>30359</v>
          </cell>
          <cell r="X37">
            <v>2964645476.6100025</v>
          </cell>
          <cell r="Y37">
            <v>2607758633.4299984</v>
          </cell>
          <cell r="Z37">
            <v>1979822147.2396951</v>
          </cell>
          <cell r="AA37">
            <v>627936486.08030391</v>
          </cell>
          <cell r="AB37">
            <v>73626</v>
          </cell>
          <cell r="AC37">
            <v>5337311564.0400028</v>
          </cell>
          <cell r="AD37">
            <v>1550121</v>
          </cell>
          <cell r="AE37">
            <v>8945223599.2300091</v>
          </cell>
          <cell r="AF37">
            <v>82062</v>
          </cell>
          <cell r="AG37">
            <v>10091230693.200008</v>
          </cell>
          <cell r="AH37">
            <v>1389529</v>
          </cell>
          <cell r="AI37">
            <v>8709271830.4599972</v>
          </cell>
          <cell r="AJ37">
            <v>-4.1834489357534602E-3</v>
          </cell>
          <cell r="AK37">
            <v>-7</v>
          </cell>
          <cell r="AL37">
            <v>43</v>
          </cell>
          <cell r="AM37">
            <v>55263.624396631538</v>
          </cell>
          <cell r="AN37">
            <v>0.69506899217081464</v>
          </cell>
          <cell r="AO37">
            <v>70</v>
          </cell>
          <cell r="AP37">
            <v>83</v>
          </cell>
          <cell r="AQ37">
            <v>0.34510903235560592</v>
          </cell>
          <cell r="AR37">
            <v>0.19557073285805912</v>
          </cell>
          <cell r="AS37">
            <v>24</v>
          </cell>
          <cell r="AT37">
            <v>80</v>
          </cell>
          <cell r="AU37">
            <v>0.87961904855210704</v>
          </cell>
          <cell r="AV37">
            <v>-0.21038595685142936</v>
          </cell>
          <cell r="AW37">
            <v>-21</v>
          </cell>
          <cell r="AX37">
            <v>19</v>
          </cell>
          <cell r="AY37">
            <v>0.58288250432530408</v>
          </cell>
          <cell r="AZ37">
            <v>27.964918590969827</v>
          </cell>
          <cell r="BA37">
            <v>74</v>
          </cell>
          <cell r="BB37">
            <v>-3.2767119470028472E-2</v>
          </cell>
          <cell r="BC37">
            <v>3.2767119470028472E-2</v>
          </cell>
          <cell r="BD37">
            <v>-18.616440264985766</v>
          </cell>
          <cell r="BE37">
            <v>62</v>
          </cell>
          <cell r="BF37">
            <v>361</v>
          </cell>
          <cell r="BH37" t="str">
            <v>Южный федеральный округ</v>
          </cell>
          <cell r="BI37">
            <v>72492.211501915124</v>
          </cell>
          <cell r="BJ37">
            <v>122970.81101118677</v>
          </cell>
          <cell r="BK37" t="str">
            <v>*</v>
          </cell>
        </row>
        <row r="38">
          <cell r="A38" t="str">
            <v>Красноярский</v>
          </cell>
          <cell r="J38">
            <v>45563</v>
          </cell>
          <cell r="K38">
            <v>3092765138.2099967</v>
          </cell>
          <cell r="L38">
            <v>739924</v>
          </cell>
          <cell r="M38">
            <v>3989697692.2399993</v>
          </cell>
          <cell r="N38">
            <v>5392.0371446797226</v>
          </cell>
          <cell r="O38">
            <v>67878.874047143443</v>
          </cell>
          <cell r="P38">
            <v>6.1577945843086589E-2</v>
          </cell>
          <cell r="Q38">
            <v>0.77518784047860445</v>
          </cell>
          <cell r="R38">
            <v>1029749</v>
          </cell>
          <cell r="S38">
            <v>0.7185479179877815</v>
          </cell>
          <cell r="T38">
            <v>-20697915.185197353</v>
          </cell>
          <cell r="U38">
            <v>50855.037927818325</v>
          </cell>
          <cell r="V38">
            <v>2848136940.2799997</v>
          </cell>
          <cell r="W38">
            <v>6375</v>
          </cell>
          <cell r="X38">
            <v>158177462.40000007</v>
          </cell>
          <cell r="Y38">
            <v>216730790.80000001</v>
          </cell>
          <cell r="Z38">
            <v>151329614.83999997</v>
          </cell>
          <cell r="AA38">
            <v>65401175.960000016</v>
          </cell>
          <cell r="AB38">
            <v>46964</v>
          </cell>
          <cell r="AC38">
            <v>2183204605.8999996</v>
          </cell>
          <cell r="AD38">
            <v>776476</v>
          </cell>
          <cell r="AE38">
            <v>3943093106.960001</v>
          </cell>
          <cell r="AF38">
            <v>45694</v>
          </cell>
          <cell r="AG38">
            <v>2744463185.7400012</v>
          </cell>
          <cell r="AH38">
            <v>766526</v>
          </cell>
          <cell r="AI38">
            <v>4113589937.0907993</v>
          </cell>
          <cell r="AJ38">
            <v>3.2915921393303973E-3</v>
          </cell>
          <cell r="AK38">
            <v>6</v>
          </cell>
          <cell r="AL38">
            <v>70</v>
          </cell>
          <cell r="AM38">
            <v>-11629.239563325871</v>
          </cell>
          <cell r="AN38">
            <v>-0.14626481544135866</v>
          </cell>
          <cell r="AO38">
            <v>-15</v>
          </cell>
          <cell r="AP38">
            <v>31</v>
          </cell>
          <cell r="AQ38">
            <v>0.12535631197539227</v>
          </cell>
          <cell r="AR38">
            <v>-2.418198752215453E-2</v>
          </cell>
          <cell r="AS38">
            <v>-3</v>
          </cell>
          <cell r="AT38">
            <v>53</v>
          </cell>
          <cell r="AU38">
            <v>1.3701749131107563</v>
          </cell>
          <cell r="AV38">
            <v>0.28016990770721995</v>
          </cell>
          <cell r="AW38">
            <v>28</v>
          </cell>
          <cell r="AX38">
            <v>60</v>
          </cell>
          <cell r="AY38">
            <v>6.7374551670187355E-3</v>
          </cell>
          <cell r="AZ38">
            <v>0.32324247830028519</v>
          </cell>
          <cell r="BA38">
            <v>43</v>
          </cell>
          <cell r="BB38">
            <v>-4.7074217361515361E-2</v>
          </cell>
          <cell r="BC38">
            <v>4.7074217361515361E-2</v>
          </cell>
          <cell r="BD38">
            <v>-11.462891319242322</v>
          </cell>
          <cell r="BE38">
            <v>73</v>
          </cell>
          <cell r="BF38">
            <v>330</v>
          </cell>
          <cell r="BH38" t="str">
            <v>Сибирский федеральный округ</v>
          </cell>
          <cell r="BI38">
            <v>46486.768714334379</v>
          </cell>
          <cell r="BJ38">
            <v>60061.784604980989</v>
          </cell>
          <cell r="BK38" t="str">
            <v>*</v>
          </cell>
        </row>
        <row r="39">
          <cell r="A39" t="str">
            <v>Крым</v>
          </cell>
          <cell r="J39">
            <v>13041</v>
          </cell>
          <cell r="K39">
            <v>1149616427.9799995</v>
          </cell>
          <cell r="L39">
            <v>407665</v>
          </cell>
          <cell r="M39">
            <v>1380086610.8923993</v>
          </cell>
          <cell r="N39">
            <v>3385.3448564198529</v>
          </cell>
          <cell r="O39">
            <v>88154.008740127261</v>
          </cell>
          <cell r="P39">
            <v>3.1989501183569843E-2</v>
          </cell>
          <cell r="Q39">
            <v>0.83300310205649208</v>
          </cell>
          <cell r="R39">
            <v>114563</v>
          </cell>
          <cell r="S39">
            <v>3.5584350968462766</v>
          </cell>
          <cell r="T39">
            <v>-86949737.592851996</v>
          </cell>
          <cell r="U39">
            <v>12677</v>
          </cell>
          <cell r="V39">
            <v>920305066.81999946</v>
          </cell>
          <cell r="W39">
            <v>2238</v>
          </cell>
          <cell r="X39">
            <v>144341261.13999999</v>
          </cell>
          <cell r="Y39">
            <v>183683728.86000013</v>
          </cell>
          <cell r="Z39">
            <v>145590608.79000008</v>
          </cell>
          <cell r="AA39">
            <v>38093120.070000045</v>
          </cell>
          <cell r="AB39">
            <v>5474</v>
          </cell>
          <cell r="AC39">
            <v>284579082.25999993</v>
          </cell>
          <cell r="AD39">
            <v>376475</v>
          </cell>
          <cell r="AE39">
            <v>1132450509.9799998</v>
          </cell>
          <cell r="AF39">
            <v>10441</v>
          </cell>
          <cell r="AG39">
            <v>719067177.65000069</v>
          </cell>
          <cell r="AH39">
            <v>417332</v>
          </cell>
          <cell r="AI39">
            <v>1409508300.2899992</v>
          </cell>
          <cell r="AJ39">
            <v>-2.6296852520186348E-2</v>
          </cell>
          <cell r="AK39">
            <v>-45</v>
          </cell>
          <cell r="AL39">
            <v>4</v>
          </cell>
          <cell r="AM39">
            <v>8645.8951296579471</v>
          </cell>
          <cell r="AN39">
            <v>0.10874229983642185</v>
          </cell>
          <cell r="AO39">
            <v>11</v>
          </cell>
          <cell r="AP39">
            <v>65</v>
          </cell>
          <cell r="AQ39">
            <v>0.1765401908968999</v>
          </cell>
          <cell r="AR39">
            <v>2.7001891399353106E-2</v>
          </cell>
          <cell r="AS39">
            <v>3</v>
          </cell>
          <cell r="AT39">
            <v>69</v>
          </cell>
          <cell r="AU39">
            <v>1.2725656365288438</v>
          </cell>
          <cell r="AV39">
            <v>0.1825606311253074</v>
          </cell>
          <cell r="AW39">
            <v>18</v>
          </cell>
          <cell r="AX39">
            <v>55</v>
          </cell>
          <cell r="AY39">
            <v>8.1822210462976663E-2</v>
          </cell>
          <cell r="AZ39">
            <v>3.9255792334664674</v>
          </cell>
          <cell r="BA39">
            <v>53</v>
          </cell>
          <cell r="BB39">
            <v>8.2847466631250422E-2</v>
          </cell>
          <cell r="BC39">
            <v>-8.2847466631250422E-2</v>
          </cell>
          <cell r="BD39">
            <v>-76.423733315625213</v>
          </cell>
          <cell r="BE39">
            <v>6</v>
          </cell>
          <cell r="BF39">
            <v>252</v>
          </cell>
          <cell r="BH39" t="str">
            <v>Южный федеральный округ</v>
          </cell>
          <cell r="BI39">
            <v>51987.409985385442</v>
          </cell>
          <cell r="BJ39">
            <v>68869.569739488623</v>
          </cell>
        </row>
        <row r="40">
          <cell r="A40" t="str">
            <v>Курганская</v>
          </cell>
          <cell r="J40">
            <v>14627</v>
          </cell>
          <cell r="K40">
            <v>1056492526.6999997</v>
          </cell>
          <cell r="L40">
            <v>247344</v>
          </cell>
          <cell r="M40">
            <v>970218236.9100008</v>
          </cell>
          <cell r="N40">
            <v>3922.5460771637913</v>
          </cell>
          <cell r="O40">
            <v>72228.92778423462</v>
          </cell>
          <cell r="P40">
            <v>5.9136263665178858E-2</v>
          </cell>
          <cell r="Q40">
            <v>1.0889225604177155</v>
          </cell>
          <cell r="R40">
            <v>317143</v>
          </cell>
          <cell r="S40">
            <v>0.77991316220127826</v>
          </cell>
          <cell r="T40">
            <v>-309424484.27929902</v>
          </cell>
          <cell r="U40">
            <v>13892</v>
          </cell>
          <cell r="V40">
            <v>870109590.05999994</v>
          </cell>
          <cell r="W40">
            <v>880</v>
          </cell>
          <cell r="X40">
            <v>34759552.879999995</v>
          </cell>
          <cell r="Y40">
            <v>41117088.630000003</v>
          </cell>
          <cell r="Z40">
            <v>26403514.731847841</v>
          </cell>
          <cell r="AA40">
            <v>14713573.898152161</v>
          </cell>
          <cell r="AB40">
            <v>14148</v>
          </cell>
          <cell r="AC40">
            <v>653957071.75999987</v>
          </cell>
          <cell r="AD40">
            <v>250231</v>
          </cell>
          <cell r="AE40">
            <v>948798580.20000041</v>
          </cell>
          <cell r="AF40">
            <v>14564</v>
          </cell>
          <cell r="AG40">
            <v>940904118.82000029</v>
          </cell>
          <cell r="AH40">
            <v>243129</v>
          </cell>
          <cell r="AI40">
            <v>992731743.01400018</v>
          </cell>
          <cell r="AJ40">
            <v>8.4990996142266656E-4</v>
          </cell>
          <cell r="AK40">
            <v>1</v>
          </cell>
          <cell r="AL40">
            <v>57</v>
          </cell>
          <cell r="AM40">
            <v>-7279.1858262346941</v>
          </cell>
          <cell r="AN40">
            <v>-9.1552742175437546E-2</v>
          </cell>
          <cell r="AO40">
            <v>-9</v>
          </cell>
          <cell r="AP40">
            <v>44</v>
          </cell>
          <cell r="AQ40">
            <v>6.3345810538439393E-2</v>
          </cell>
          <cell r="AR40">
            <v>-8.6192488959107402E-2</v>
          </cell>
          <cell r="AS40">
            <v>-11</v>
          </cell>
          <cell r="AT40">
            <v>21</v>
          </cell>
          <cell r="AU40">
            <v>1.18290038919511</v>
          </cell>
          <cell r="AV40">
            <v>9.2895383791573582E-2</v>
          </cell>
          <cell r="AW40">
            <v>9</v>
          </cell>
          <cell r="AX40">
            <v>44</v>
          </cell>
          <cell r="AY40">
            <v>0.41418514339963042</v>
          </cell>
          <cell r="AZ40">
            <v>19.87133552784697</v>
          </cell>
          <cell r="BA40">
            <v>68</v>
          </cell>
          <cell r="BB40">
            <v>-1.1537339498303567E-2</v>
          </cell>
          <cell r="BC40">
            <v>1.1537339498303567E-2</v>
          </cell>
          <cell r="BD40">
            <v>-29.23133025084822</v>
          </cell>
          <cell r="BE40">
            <v>39</v>
          </cell>
          <cell r="BF40">
            <v>273</v>
          </cell>
          <cell r="BH40" t="str">
            <v>Уральский федеральный округ</v>
          </cell>
          <cell r="BI40">
            <v>46222.580701159168</v>
          </cell>
          <cell r="BJ40">
            <v>64604.787065366676</v>
          </cell>
        </row>
        <row r="41">
          <cell r="A41" t="str">
            <v>Курская</v>
          </cell>
          <cell r="J41">
            <v>18290</v>
          </cell>
          <cell r="K41">
            <v>968979619.67999947</v>
          </cell>
          <cell r="L41">
            <v>316697</v>
          </cell>
          <cell r="M41">
            <v>1345121634.819999</v>
          </cell>
          <cell r="N41">
            <v>4247.3456800032809</v>
          </cell>
          <cell r="O41">
            <v>52978.656078731517</v>
          </cell>
          <cell r="P41">
            <v>5.7752362668418079E-2</v>
          </cell>
          <cell r="Q41">
            <v>0.72036579785564603</v>
          </cell>
          <cell r="R41">
            <v>404376</v>
          </cell>
          <cell r="S41">
            <v>0.78317457020199022</v>
          </cell>
          <cell r="T41">
            <v>66764039.131399751</v>
          </cell>
          <cell r="U41">
            <v>18539.599999999999</v>
          </cell>
          <cell r="V41">
            <v>871254373.22000003</v>
          </cell>
          <cell r="W41">
            <v>1629</v>
          </cell>
          <cell r="X41">
            <v>50662277.980000012</v>
          </cell>
          <cell r="Y41">
            <v>52638717.559999995</v>
          </cell>
          <cell r="Z41">
            <v>29799390.009999998</v>
          </cell>
          <cell r="AA41">
            <v>22839327.550000004</v>
          </cell>
          <cell r="AB41">
            <v>18384</v>
          </cell>
          <cell r="AC41">
            <v>750537511.78000033</v>
          </cell>
          <cell r="AD41">
            <v>311430</v>
          </cell>
          <cell r="AE41">
            <v>1307846191.9699993</v>
          </cell>
          <cell r="AF41">
            <v>19294</v>
          </cell>
          <cell r="AG41">
            <v>922977966.54000056</v>
          </cell>
          <cell r="AH41">
            <v>316346</v>
          </cell>
          <cell r="AI41">
            <v>1365903230.1100006</v>
          </cell>
          <cell r="AJ41">
            <v>-5.3399103533811193E-4</v>
          </cell>
          <cell r="AK41">
            <v>-1</v>
          </cell>
          <cell r="AL41">
            <v>55</v>
          </cell>
          <cell r="AM41">
            <v>-26529.457531737797</v>
          </cell>
          <cell r="AN41">
            <v>-0.33366981465202944</v>
          </cell>
          <cell r="AO41">
            <v>-33</v>
          </cell>
          <cell r="AP41">
            <v>8</v>
          </cell>
          <cell r="AQ41">
            <v>8.7865973375908873E-2</v>
          </cell>
          <cell r="AR41">
            <v>-6.1672326121637921E-2</v>
          </cell>
          <cell r="AS41">
            <v>-8</v>
          </cell>
          <cell r="AT41">
            <v>34</v>
          </cell>
          <cell r="AU41">
            <v>1.0390120550990665</v>
          </cell>
          <cell r="AV41">
            <v>-5.0992950304469931E-2</v>
          </cell>
          <cell r="AW41">
            <v>-5</v>
          </cell>
          <cell r="AX41">
            <v>28</v>
          </cell>
          <cell r="AY41">
            <v>-6.4460002784875292E-2</v>
          </cell>
          <cell r="AZ41">
            <v>-3.0925936477357241</v>
          </cell>
          <cell r="BA41">
            <v>34</v>
          </cell>
          <cell r="BB41">
            <v>1.6912307741707606E-2</v>
          </cell>
          <cell r="BC41">
            <v>-1.6912307741707606E-2</v>
          </cell>
          <cell r="BD41">
            <v>-43.456153870853797</v>
          </cell>
          <cell r="BE41">
            <v>23</v>
          </cell>
          <cell r="BF41">
            <v>182</v>
          </cell>
          <cell r="BH41" t="str">
            <v>Центральный федеральный округ</v>
          </cell>
          <cell r="BI41">
            <v>40825.582668624906</v>
          </cell>
          <cell r="BJ41">
            <v>47837.564348502157</v>
          </cell>
        </row>
        <row r="42">
          <cell r="A42" t="str">
            <v>Ленинградская</v>
          </cell>
          <cell r="J42">
            <v>27713</v>
          </cell>
          <cell r="K42">
            <v>2154906717.2700005</v>
          </cell>
          <cell r="L42">
            <v>499301</v>
          </cell>
          <cell r="M42">
            <v>2751442691.6599994</v>
          </cell>
          <cell r="N42">
            <v>5510.5891870034293</v>
          </cell>
          <cell r="O42">
            <v>77757.973415725486</v>
          </cell>
          <cell r="P42">
            <v>5.5503594024446178E-2</v>
          </cell>
          <cell r="Q42">
            <v>0.78319156848217064</v>
          </cell>
          <cell r="R42">
            <v>678939</v>
          </cell>
          <cell r="S42">
            <v>0.73541363804406579</v>
          </cell>
          <cell r="T42">
            <v>-36295844.691800833</v>
          </cell>
          <cell r="U42">
            <v>18267</v>
          </cell>
          <cell r="V42">
            <v>1129916656</v>
          </cell>
          <cell r="W42">
            <v>1442</v>
          </cell>
          <cell r="X42">
            <v>37934859.369999997</v>
          </cell>
          <cell r="Y42">
            <v>46856551.810000002</v>
          </cell>
          <cell r="Z42">
            <v>28426215.613097683</v>
          </cell>
          <cell r="AA42">
            <v>18430336.196902316</v>
          </cell>
          <cell r="AB42">
            <v>26486</v>
          </cell>
          <cell r="AC42">
            <v>1461680386.1900008</v>
          </cell>
          <cell r="AD42">
            <v>537273</v>
          </cell>
          <cell r="AE42">
            <v>2840429269.078001</v>
          </cell>
          <cell r="AF42">
            <v>28444</v>
          </cell>
          <cell r="AG42">
            <v>2183080958.5200005</v>
          </cell>
          <cell r="AH42">
            <v>538529</v>
          </cell>
          <cell r="AI42">
            <v>2986010761.4300013</v>
          </cell>
          <cell r="AJ42">
            <v>-2.7827596793100137E-3</v>
          </cell>
          <cell r="AK42">
            <v>-5</v>
          </cell>
          <cell r="AL42">
            <v>46</v>
          </cell>
          <cell r="AM42">
            <v>-1750.140194743828</v>
          </cell>
          <cell r="AN42">
            <v>-2.2012095561947484E-2</v>
          </cell>
          <cell r="AO42">
            <v>-2</v>
          </cell>
          <cell r="AP42">
            <v>56</v>
          </cell>
          <cell r="AQ42">
            <v>7.8940165325450271E-2</v>
          </cell>
          <cell r="AR42">
            <v>-7.0598134172096524E-2</v>
          </cell>
          <cell r="AS42">
            <v>-9</v>
          </cell>
          <cell r="AT42">
            <v>31</v>
          </cell>
          <cell r="AU42">
            <v>1.2351845397127146</v>
          </cell>
          <cell r="AV42">
            <v>0.14517953430917818</v>
          </cell>
          <cell r="AW42">
            <v>15</v>
          </cell>
          <cell r="AX42">
            <v>53</v>
          </cell>
          <cell r="AY42">
            <v>1.713190711970225E-2</v>
          </cell>
          <cell r="AZ42">
            <v>0.82193646979520696</v>
          </cell>
          <cell r="BA42">
            <v>44</v>
          </cell>
          <cell r="BB42">
            <v>-7.0675429437176265E-2</v>
          </cell>
          <cell r="BC42">
            <v>7.0675429437176265E-2</v>
          </cell>
          <cell r="BD42">
            <v>0.33771471858812935</v>
          </cell>
          <cell r="BE42">
            <v>80</v>
          </cell>
          <cell r="BF42">
            <v>310</v>
          </cell>
          <cell r="BH42" t="str">
            <v>Северо-Западный федеральный округ</v>
          </cell>
          <cell r="BI42">
            <v>55186.905768708028</v>
          </cell>
          <cell r="BJ42">
            <v>76750.139168893278</v>
          </cell>
        </row>
        <row r="43">
          <cell r="A43" t="str">
            <v>Липецкая</v>
          </cell>
          <cell r="J43">
            <v>20733</v>
          </cell>
          <cell r="K43">
            <v>2089030137.3199999</v>
          </cell>
          <cell r="L43">
            <v>319729</v>
          </cell>
          <cell r="M43">
            <v>1607809906.9160001</v>
          </cell>
          <cell r="N43">
            <v>5028.6646094536318</v>
          </cell>
          <cell r="O43">
            <v>100758.70049293396</v>
          </cell>
          <cell r="P43">
            <v>6.4845541067591619E-2</v>
          </cell>
          <cell r="Q43">
            <v>1.2993016950163259</v>
          </cell>
          <cell r="R43">
            <v>453961</v>
          </cell>
          <cell r="S43">
            <v>0.70430940102784156</v>
          </cell>
          <cell r="T43">
            <v>-851016508.99467969</v>
          </cell>
          <cell r="U43">
            <v>19752.199999999997</v>
          </cell>
          <cell r="V43">
            <v>1510029916.7999997</v>
          </cell>
          <cell r="W43">
            <v>10104</v>
          </cell>
          <cell r="X43">
            <v>410230114.33000016</v>
          </cell>
          <cell r="Y43">
            <v>491182450.78000021</v>
          </cell>
          <cell r="Z43">
            <v>340704520.87935793</v>
          </cell>
          <cell r="AA43">
            <v>150477930.90064219</v>
          </cell>
          <cell r="AB43">
            <v>18214</v>
          </cell>
          <cell r="AC43">
            <v>1068123825.1499995</v>
          </cell>
          <cell r="AD43">
            <v>326717</v>
          </cell>
          <cell r="AE43">
            <v>1562716509.4399996</v>
          </cell>
          <cell r="AF43">
            <v>21550</v>
          </cell>
          <cell r="AG43">
            <v>1795417585.3799999</v>
          </cell>
          <cell r="AH43">
            <v>315087</v>
          </cell>
          <cell r="AI43">
            <v>1627809913.6800001</v>
          </cell>
          <cell r="AJ43">
            <v>6.5591873638354281E-3</v>
          </cell>
          <cell r="AK43">
            <v>11</v>
          </cell>
          <cell r="AL43">
            <v>74</v>
          </cell>
          <cell r="AM43">
            <v>21250.586882464646</v>
          </cell>
          <cell r="AN43">
            <v>0.26727570203182954</v>
          </cell>
          <cell r="AO43">
            <v>27</v>
          </cell>
          <cell r="AP43">
            <v>72</v>
          </cell>
          <cell r="AQ43">
            <v>0.51153795526574264</v>
          </cell>
          <cell r="AR43">
            <v>0.36199965576819582</v>
          </cell>
          <cell r="AS43">
            <v>45</v>
          </cell>
          <cell r="AT43">
            <v>85</v>
          </cell>
          <cell r="AU43">
            <v>1.1973339684781887</v>
          </cell>
          <cell r="AV43">
            <v>0.10732896307465234</v>
          </cell>
          <cell r="AW43">
            <v>11</v>
          </cell>
          <cell r="AX43">
            <v>47</v>
          </cell>
          <cell r="AY43">
            <v>0.68740479872250071</v>
          </cell>
          <cell r="AZ43">
            <v>32.979578375864826</v>
          </cell>
          <cell r="BA43">
            <v>78</v>
          </cell>
          <cell r="BB43">
            <v>-2.13885411533529E-2</v>
          </cell>
          <cell r="BC43">
            <v>2.13885411533529E-2</v>
          </cell>
          <cell r="BD43">
            <v>-24.305729423323552</v>
          </cell>
          <cell r="BE43">
            <v>50</v>
          </cell>
          <cell r="BF43">
            <v>406</v>
          </cell>
          <cell r="BH43" t="str">
            <v>Центральный федеральный округ</v>
          </cell>
          <cell r="BI43">
            <v>58643.012251564702</v>
          </cell>
          <cell r="BJ43">
            <v>83314.04108491879</v>
          </cell>
        </row>
        <row r="44">
          <cell r="A44" t="str">
            <v>Магаданская</v>
          </cell>
          <cell r="J44">
            <v>1819</v>
          </cell>
          <cell r="K44">
            <v>117459946.52</v>
          </cell>
          <cell r="L44">
            <v>43845</v>
          </cell>
          <cell r="M44">
            <v>170090257.19999996</v>
          </cell>
          <cell r="N44">
            <v>3879.353568251795</v>
          </cell>
          <cell r="O44">
            <v>64573.912325453544</v>
          </cell>
          <cell r="P44">
            <v>4.1487056676930097E-2</v>
          </cell>
          <cell r="Q44">
            <v>0.69057421896825744</v>
          </cell>
          <cell r="R44">
            <v>76000</v>
          </cell>
          <cell r="S44">
            <v>0.57690789473684212</v>
          </cell>
          <cell r="T44">
            <v>13509551.523999974</v>
          </cell>
          <cell r="U44">
            <v>1997</v>
          </cell>
          <cell r="V44">
            <v>115502441.8</v>
          </cell>
          <cell r="W44">
            <v>37</v>
          </cell>
          <cell r="X44">
            <v>1128807.79</v>
          </cell>
          <cell r="Y44">
            <v>2706914.9299999997</v>
          </cell>
          <cell r="Z44">
            <v>1791213.95</v>
          </cell>
          <cell r="AA44">
            <v>915700.98</v>
          </cell>
          <cell r="AB44">
            <v>1681</v>
          </cell>
          <cell r="AC44">
            <v>96923931.069999993</v>
          </cell>
          <cell r="AD44">
            <v>44716</v>
          </cell>
          <cell r="AE44">
            <v>178581170.53999996</v>
          </cell>
          <cell r="AF44">
            <v>1933</v>
          </cell>
          <cell r="AG44">
            <v>131882131.28999996</v>
          </cell>
          <cell r="AH44">
            <v>45473</v>
          </cell>
          <cell r="AI44">
            <v>178555651.16999984</v>
          </cell>
          <cell r="AJ44">
            <v>-1.6799297026826095E-2</v>
          </cell>
          <cell r="AK44">
            <v>-29</v>
          </cell>
          <cell r="AL44">
            <v>10</v>
          </cell>
          <cell r="AM44">
            <v>-14934.20128501577</v>
          </cell>
          <cell r="AN44">
            <v>-0.18783241869103146</v>
          </cell>
          <cell r="AO44">
            <v>-19</v>
          </cell>
          <cell r="AP44">
            <v>27</v>
          </cell>
          <cell r="AQ44">
            <v>1.8527791687531298E-2</v>
          </cell>
          <cell r="AR44">
            <v>-0.1310105078100155</v>
          </cell>
          <cell r="AS44">
            <v>-16</v>
          </cell>
          <cell r="AT44">
            <v>5</v>
          </cell>
          <cell r="AU44">
            <v>2.3980299870184272</v>
          </cell>
          <cell r="AV44">
            <v>1.3080249816148908</v>
          </cell>
          <cell r="AW44">
            <v>131</v>
          </cell>
          <cell r="AX44">
            <v>85</v>
          </cell>
          <cell r="AY44">
            <v>-0.10315036497628904</v>
          </cell>
          <cell r="AZ44">
            <v>-4.948838810198481</v>
          </cell>
          <cell r="BA44">
            <v>29</v>
          </cell>
          <cell r="BB44">
            <v>-1.9478486447803919E-2</v>
          </cell>
          <cell r="BC44">
            <v>1.9478486447803919E-2</v>
          </cell>
          <cell r="BD44">
            <v>-25.260756776098042</v>
          </cell>
          <cell r="BE44">
            <v>47</v>
          </cell>
          <cell r="BF44">
            <v>203</v>
          </cell>
          <cell r="BH44" t="str">
            <v>Дальневосточный федеральный округ</v>
          </cell>
          <cell r="BI44">
            <v>57658.495580011891</v>
          </cell>
          <cell r="BJ44">
            <v>68226.658711846845</v>
          </cell>
        </row>
        <row r="45">
          <cell r="A45" t="str">
            <v>Марий Эл</v>
          </cell>
          <cell r="J45">
            <v>8966</v>
          </cell>
          <cell r="K45">
            <v>556958249.92000008</v>
          </cell>
          <cell r="L45">
            <v>149263</v>
          </cell>
          <cell r="M45">
            <v>696997028.73240006</v>
          </cell>
          <cell r="N45">
            <v>4669.5901109611896</v>
          </cell>
          <cell r="O45">
            <v>62118.921472228431</v>
          </cell>
          <cell r="P45">
            <v>6.0068469748028645E-2</v>
          </cell>
          <cell r="Q45">
            <v>0.79908267461759086</v>
          </cell>
          <cell r="R45">
            <v>192880</v>
          </cell>
          <cell r="S45">
            <v>0.77386457901285777</v>
          </cell>
          <cell r="T45">
            <v>-20270537.796052039</v>
          </cell>
          <cell r="U45">
            <v>8642</v>
          </cell>
          <cell r="V45">
            <v>451068914.63000005</v>
          </cell>
          <cell r="W45">
            <v>2013</v>
          </cell>
          <cell r="X45">
            <v>39758091.450000003</v>
          </cell>
          <cell r="Y45">
            <v>59066175.010000005</v>
          </cell>
          <cell r="Z45">
            <v>37980812.77389168</v>
          </cell>
          <cell r="AA45">
            <v>21085362.236108318</v>
          </cell>
          <cell r="AB45">
            <v>9907</v>
          </cell>
          <cell r="AC45">
            <v>426164985.24000013</v>
          </cell>
          <cell r="AD45">
            <v>152273</v>
          </cell>
          <cell r="AE45">
            <v>684106961.37999988</v>
          </cell>
          <cell r="AF45">
            <v>9319</v>
          </cell>
          <cell r="AG45">
            <v>566261819.04999983</v>
          </cell>
          <cell r="AH45">
            <v>147752</v>
          </cell>
          <cell r="AI45">
            <v>711426785.42999935</v>
          </cell>
          <cell r="AJ45">
            <v>1.782116044272454E-3</v>
          </cell>
          <cell r="AK45">
            <v>3</v>
          </cell>
          <cell r="AL45">
            <v>62</v>
          </cell>
          <cell r="AM45">
            <v>-17389.192138240884</v>
          </cell>
          <cell r="AN45">
            <v>-0.21870965551308394</v>
          </cell>
          <cell r="AO45">
            <v>-22</v>
          </cell>
          <cell r="AP45">
            <v>20</v>
          </cell>
          <cell r="AQ45">
            <v>0.23293219162230966</v>
          </cell>
          <cell r="AR45">
            <v>8.3393892124762864E-2</v>
          </cell>
          <cell r="AS45">
            <v>10</v>
          </cell>
          <cell r="AT45">
            <v>73</v>
          </cell>
          <cell r="AU45">
            <v>1.485639095233783</v>
          </cell>
          <cell r="AV45">
            <v>0.39563408983024662</v>
          </cell>
          <cell r="AW45">
            <v>40</v>
          </cell>
          <cell r="AX45">
            <v>71</v>
          </cell>
          <cell r="AY45">
            <v>3.7769707295572497E-2</v>
          </cell>
          <cell r="AZ45">
            <v>1.812074958310927</v>
          </cell>
          <cell r="BA45">
            <v>48</v>
          </cell>
          <cell r="BB45">
            <v>-1.9767128775291746E-2</v>
          </cell>
          <cell r="BC45">
            <v>1.9767128775291746E-2</v>
          </cell>
          <cell r="BD45">
            <v>-25.116435612354131</v>
          </cell>
          <cell r="BE45">
            <v>49</v>
          </cell>
          <cell r="BF45">
            <v>323</v>
          </cell>
          <cell r="BH45" t="str">
            <v>Приволжский федеральный округ</v>
          </cell>
          <cell r="BI45">
            <v>43016.552461895641</v>
          </cell>
          <cell r="BJ45">
            <v>60764.22567335549</v>
          </cell>
        </row>
        <row r="46">
          <cell r="A46" t="str">
            <v>Мордовия</v>
          </cell>
          <cell r="J46">
            <v>10961</v>
          </cell>
          <cell r="K46">
            <v>806384614.40999997</v>
          </cell>
          <cell r="L46">
            <v>196155</v>
          </cell>
          <cell r="M46">
            <v>1025065704.4579993</v>
          </cell>
          <cell r="N46">
            <v>5225.7944200147813</v>
          </cell>
          <cell r="O46">
            <v>73568.526084298879</v>
          </cell>
          <cell r="P46">
            <v>5.5879279141495243E-2</v>
          </cell>
          <cell r="Q46">
            <v>0.78666627017472368</v>
          </cell>
          <cell r="R46">
            <v>257352</v>
          </cell>
          <cell r="S46">
            <v>0.76220507320712483</v>
          </cell>
          <cell r="T46">
            <v>-17084021.97734046</v>
          </cell>
          <cell r="U46">
            <v>10289</v>
          </cell>
          <cell r="V46">
            <v>671954656.61999989</v>
          </cell>
          <cell r="W46">
            <v>1209</v>
          </cell>
          <cell r="X46">
            <v>38678340.539999999</v>
          </cell>
          <cell r="Y46">
            <v>29989591.719999991</v>
          </cell>
          <cell r="Z46">
            <v>16106843.52</v>
          </cell>
          <cell r="AA46">
            <v>13882748.199999997</v>
          </cell>
          <cell r="AB46">
            <v>12844</v>
          </cell>
          <cell r="AC46">
            <v>702353920.57000041</v>
          </cell>
          <cell r="AD46">
            <v>178622</v>
          </cell>
          <cell r="AE46">
            <v>879906212.65999973</v>
          </cell>
          <cell r="AF46">
            <v>11450</v>
          </cell>
          <cell r="AG46">
            <v>847416918.0600003</v>
          </cell>
          <cell r="AH46">
            <v>175764</v>
          </cell>
          <cell r="AI46">
            <v>942413822.68000019</v>
          </cell>
          <cell r="AJ46">
            <v>-2.4070745622609482E-3</v>
          </cell>
          <cell r="AK46">
            <v>-4</v>
          </cell>
          <cell r="AL46">
            <v>48</v>
          </cell>
          <cell r="AM46">
            <v>-5939.587526170435</v>
          </cell>
          <cell r="AN46">
            <v>-7.4704168624475251E-2</v>
          </cell>
          <cell r="AO46">
            <v>-7</v>
          </cell>
          <cell r="AP46">
            <v>48</v>
          </cell>
          <cell r="AQ46">
            <v>0.11750413062493925</v>
          </cell>
          <cell r="AR46">
            <v>-3.2034168872607544E-2</v>
          </cell>
          <cell r="AS46">
            <v>-4</v>
          </cell>
          <cell r="AT46">
            <v>48</v>
          </cell>
          <cell r="AU46">
            <v>0.77535880033388815</v>
          </cell>
          <cell r="AV46">
            <v>-0.31464620506964824</v>
          </cell>
          <cell r="AW46">
            <v>-31</v>
          </cell>
          <cell r="AX46">
            <v>9</v>
          </cell>
          <cell r="AY46">
            <v>2.1644506720420287E-2</v>
          </cell>
          <cell r="AZ46">
            <v>1.0384371874034581</v>
          </cell>
          <cell r="BA46">
            <v>45</v>
          </cell>
          <cell r="BB46">
            <v>9.815700193705143E-2</v>
          </cell>
          <cell r="BC46">
            <v>-9.815700193705143E-2</v>
          </cell>
          <cell r="BD46">
            <v>-84.078500968525717</v>
          </cell>
          <cell r="BE46">
            <v>5</v>
          </cell>
          <cell r="BF46">
            <v>203</v>
          </cell>
          <cell r="BH46" t="str">
            <v>Приволжский федеральный округ</v>
          </cell>
          <cell r="BI46">
            <v>54683.425768452231</v>
          </cell>
          <cell r="BJ46">
            <v>74010.211184279498</v>
          </cell>
        </row>
        <row r="47">
          <cell r="A47" t="str">
            <v>Москва</v>
          </cell>
          <cell r="J47">
            <v>211042</v>
          </cell>
          <cell r="K47">
            <v>14721563188.019997</v>
          </cell>
          <cell r="L47">
            <v>3428313</v>
          </cell>
          <cell r="M47">
            <v>31232499637.201977</v>
          </cell>
          <cell r="N47">
            <v>9110.1657395931979</v>
          </cell>
          <cell r="O47">
            <v>69756.556458050982</v>
          </cell>
          <cell r="P47">
            <v>6.1558556642873623E-2</v>
          </cell>
          <cell r="Q47">
            <v>0.47135398572084497</v>
          </cell>
          <cell r="R47">
            <v>4590869</v>
          </cell>
          <cell r="S47">
            <v>0.74676776880368401</v>
          </cell>
          <cell r="T47">
            <v>9327461532.6255264</v>
          </cell>
          <cell r="U47">
            <v>312566</v>
          </cell>
          <cell r="V47">
            <v>22241533987.450005</v>
          </cell>
          <cell r="W47">
            <v>33374</v>
          </cell>
          <cell r="X47">
            <v>1774329762.7400007</v>
          </cell>
          <cell r="Y47">
            <v>1727702824.0799985</v>
          </cell>
          <cell r="Z47">
            <v>1183540622.7281497</v>
          </cell>
          <cell r="AA47">
            <v>544162201.09184921</v>
          </cell>
          <cell r="AB47">
            <v>228426</v>
          </cell>
          <cell r="AC47">
            <v>11721929894.120005</v>
          </cell>
          <cell r="AD47">
            <v>3530086</v>
          </cell>
          <cell r="AE47">
            <v>29464699587.949966</v>
          </cell>
          <cell r="AF47">
            <v>215517</v>
          </cell>
          <cell r="AG47">
            <v>13841902123.739996</v>
          </cell>
          <cell r="AH47">
            <v>3508400</v>
          </cell>
          <cell r="AI47">
            <v>30869776862.137993</v>
          </cell>
          <cell r="AJ47">
            <v>3.2722029391174315E-3</v>
          </cell>
          <cell r="AK47">
            <v>6</v>
          </cell>
          <cell r="AL47">
            <v>70</v>
          </cell>
          <cell r="AM47">
            <v>-9751.5571524183324</v>
          </cell>
          <cell r="AN47">
            <v>-0.12264857898897863</v>
          </cell>
          <cell r="AO47">
            <v>-12</v>
          </cell>
          <cell r="AP47">
            <v>38</v>
          </cell>
          <cell r="AQ47">
            <v>0.10677424927855236</v>
          </cell>
          <cell r="AR47">
            <v>-4.2764050218994432E-2</v>
          </cell>
          <cell r="AS47">
            <v>-5</v>
          </cell>
          <cell r="AT47">
            <v>47</v>
          </cell>
          <cell r="AU47">
            <v>0.97372137939680459</v>
          </cell>
          <cell r="AV47">
            <v>-0.11628362600673181</v>
          </cell>
          <cell r="AW47">
            <v>-12</v>
          </cell>
          <cell r="AX47">
            <v>24</v>
          </cell>
          <cell r="AY47">
            <v>-0.38785196659630528</v>
          </cell>
          <cell r="AZ47">
            <v>-18.607950299980157</v>
          </cell>
          <cell r="BA47">
            <v>5</v>
          </cell>
          <cell r="BB47">
            <v>-2.8830175808748002E-2</v>
          </cell>
          <cell r="BC47">
            <v>2.8830175808748002E-2</v>
          </cell>
          <cell r="BD47">
            <v>-20.584912095626002</v>
          </cell>
          <cell r="BE47">
            <v>61</v>
          </cell>
          <cell r="BF47">
            <v>245</v>
          </cell>
          <cell r="BH47" t="str">
            <v>Центральный федеральный округ</v>
          </cell>
          <cell r="BI47">
            <v>51316.093151042369</v>
          </cell>
          <cell r="BJ47">
            <v>64226.497787831104</v>
          </cell>
          <cell r="BK47" t="str">
            <v>*</v>
          </cell>
        </row>
        <row r="48">
          <cell r="A48" t="str">
            <v>Московская</v>
          </cell>
          <cell r="J48">
            <v>149085</v>
          </cell>
          <cell r="K48">
            <v>11189200329.59</v>
          </cell>
          <cell r="L48">
            <v>2416079</v>
          </cell>
          <cell r="M48">
            <v>17522009510.87402</v>
          </cell>
          <cell r="N48">
            <v>7252.2502413513876</v>
          </cell>
          <cell r="O48">
            <v>75052.489047120776</v>
          </cell>
          <cell r="P48">
            <v>6.1705349866457183E-2</v>
          </cell>
          <cell r="Q48">
            <v>0.63857974295962294</v>
          </cell>
          <cell r="R48">
            <v>2917520</v>
          </cell>
          <cell r="S48">
            <v>0.82812765636568042</v>
          </cell>
          <cell r="T48">
            <v>2302746993.7829952</v>
          </cell>
          <cell r="U48">
            <v>106432.3</v>
          </cell>
          <cell r="V48">
            <v>6577132390.8800011</v>
          </cell>
          <cell r="W48">
            <v>6989</v>
          </cell>
          <cell r="X48">
            <v>291395604.76999998</v>
          </cell>
          <cell r="Y48">
            <v>323655032.43999994</v>
          </cell>
          <cell r="Z48">
            <v>186872890.5413461</v>
          </cell>
          <cell r="AA48">
            <v>136782141.65865389</v>
          </cell>
          <cell r="AB48">
            <v>151149</v>
          </cell>
          <cell r="AC48">
            <v>7936488834.079998</v>
          </cell>
          <cell r="AD48">
            <v>2541618</v>
          </cell>
          <cell r="AE48">
            <v>16973789986.631599</v>
          </cell>
          <cell r="AF48">
            <v>155391</v>
          </cell>
          <cell r="AG48">
            <v>10504921382.279995</v>
          </cell>
          <cell r="AH48">
            <v>2568210</v>
          </cell>
          <cell r="AI48">
            <v>18122528199.219978</v>
          </cell>
          <cell r="AJ48">
            <v>3.4189961627009921E-3</v>
          </cell>
          <cell r="AK48">
            <v>6</v>
          </cell>
          <cell r="AL48">
            <v>70</v>
          </cell>
          <cell r="AM48">
            <v>-4455.6245633485378</v>
          </cell>
          <cell r="AN48">
            <v>-5.6039872674854142E-2</v>
          </cell>
          <cell r="AO48">
            <v>-6</v>
          </cell>
          <cell r="AP48">
            <v>51</v>
          </cell>
          <cell r="AQ48">
            <v>6.5666155856821659E-2</v>
          </cell>
          <cell r="AR48">
            <v>-8.3872143640725136E-2</v>
          </cell>
          <cell r="AS48">
            <v>-10</v>
          </cell>
          <cell r="AT48">
            <v>25</v>
          </cell>
          <cell r="AU48">
            <v>1.110706637787013</v>
          </cell>
          <cell r="AV48">
            <v>2.0701632383476554E-2</v>
          </cell>
          <cell r="AW48">
            <v>2</v>
          </cell>
          <cell r="AX48">
            <v>39</v>
          </cell>
          <cell r="AY48">
            <v>-0.17067565849399613</v>
          </cell>
          <cell r="AZ48">
            <v>-8.1884957256857707</v>
          </cell>
          <cell r="BA48">
            <v>17</v>
          </cell>
          <cell r="BB48">
            <v>-4.9393339203609672E-2</v>
          </cell>
          <cell r="BC48">
            <v>4.9393339203609672E-2</v>
          </cell>
          <cell r="BD48">
            <v>-10.303330398195166</v>
          </cell>
          <cell r="BE48">
            <v>74</v>
          </cell>
          <cell r="BF48">
            <v>276</v>
          </cell>
          <cell r="BH48" t="str">
            <v>Центральный федеральный округ</v>
          </cell>
          <cell r="BI48">
            <v>52507.716452507113</v>
          </cell>
          <cell r="BJ48">
            <v>67603.151934668</v>
          </cell>
        </row>
        <row r="49">
          <cell r="A49" t="str">
            <v>Мурманская</v>
          </cell>
          <cell r="J49">
            <v>10729</v>
          </cell>
          <cell r="K49">
            <v>1002850983</v>
          </cell>
          <cell r="L49">
            <v>172759</v>
          </cell>
          <cell r="M49">
            <v>1335249702.737999</v>
          </cell>
          <cell r="N49">
            <v>7728.9733254881021</v>
          </cell>
          <cell r="O49">
            <v>93471.058160126762</v>
          </cell>
          <cell r="P49">
            <v>6.2103855660197153E-2</v>
          </cell>
          <cell r="Q49">
            <v>0.75105875773168262</v>
          </cell>
          <cell r="R49">
            <v>257566</v>
          </cell>
          <cell r="S49">
            <v>0.67073682085368413</v>
          </cell>
          <cell r="T49">
            <v>25291288.108259201</v>
          </cell>
          <cell r="U49">
            <v>10380.4</v>
          </cell>
          <cell r="V49">
            <v>672719766.54000008</v>
          </cell>
          <cell r="W49">
            <v>3937</v>
          </cell>
          <cell r="X49">
            <v>242434891.43999991</v>
          </cell>
          <cell r="Y49">
            <v>181823509.92999998</v>
          </cell>
          <cell r="Z49">
            <v>104381172.48597816</v>
          </cell>
          <cell r="AA49">
            <v>77442337.444021851</v>
          </cell>
          <cell r="AB49">
            <v>11682</v>
          </cell>
          <cell r="AC49">
            <v>754510066.26000047</v>
          </cell>
          <cell r="AD49">
            <v>161593</v>
          </cell>
          <cell r="AE49">
            <v>1131179355.9799988</v>
          </cell>
          <cell r="AF49">
            <v>10811</v>
          </cell>
          <cell r="AG49">
            <v>1074282249.3099997</v>
          </cell>
          <cell r="AH49">
            <v>157372</v>
          </cell>
          <cell r="AI49">
            <v>1242066633.6900003</v>
          </cell>
          <cell r="AJ49">
            <v>3.8175019564409621E-3</v>
          </cell>
          <cell r="AK49">
            <v>7</v>
          </cell>
          <cell r="AL49">
            <v>71</v>
          </cell>
          <cell r="AM49">
            <v>13962.944549657448</v>
          </cell>
          <cell r="AN49">
            <v>0.17561659955945505</v>
          </cell>
          <cell r="AO49">
            <v>18</v>
          </cell>
          <cell r="AP49">
            <v>69</v>
          </cell>
          <cell r="AQ49">
            <v>0.37927247504913109</v>
          </cell>
          <cell r="AR49">
            <v>0.22973417555158429</v>
          </cell>
          <cell r="AS49">
            <v>29</v>
          </cell>
          <cell r="AT49">
            <v>82</v>
          </cell>
          <cell r="AU49">
            <v>0.74998903355047553</v>
          </cell>
          <cell r="AV49">
            <v>-0.34001597185306087</v>
          </cell>
          <cell r="AW49">
            <v>-34</v>
          </cell>
          <cell r="AX49">
            <v>6</v>
          </cell>
          <cell r="AY49">
            <v>-2.459901593287972E-2</v>
          </cell>
          <cell r="AZ49">
            <v>-1.1801854968647882</v>
          </cell>
          <cell r="BA49">
            <v>37</v>
          </cell>
          <cell r="BB49">
            <v>6.9099527826081572E-2</v>
          </cell>
          <cell r="BC49">
            <v>-6.9099527826081572E-2</v>
          </cell>
          <cell r="BD49">
            <v>-69.549763913040792</v>
          </cell>
          <cell r="BE49">
            <v>8</v>
          </cell>
          <cell r="BF49">
            <v>273</v>
          </cell>
          <cell r="BH49" t="str">
            <v>Северо-Западный федеральный округ</v>
          </cell>
          <cell r="BI49">
            <v>64587.405089881911</v>
          </cell>
          <cell r="BJ49">
            <v>99369.369097215778</v>
          </cell>
        </row>
        <row r="50">
          <cell r="A50" t="str">
            <v>Ненецкий</v>
          </cell>
          <cell r="J50">
            <v>325</v>
          </cell>
          <cell r="K50">
            <v>18530746.290000003</v>
          </cell>
          <cell r="L50">
            <v>10031</v>
          </cell>
          <cell r="M50">
            <v>45764555.969999969</v>
          </cell>
          <cell r="N50">
            <v>4562.3124284717342</v>
          </cell>
          <cell r="O50">
            <v>57017.680892307704</v>
          </cell>
          <cell r="P50">
            <v>3.2399561359784668E-2</v>
          </cell>
          <cell r="Q50">
            <v>0.40491480573191752</v>
          </cell>
          <cell r="R50">
            <v>15115</v>
          </cell>
          <cell r="S50">
            <v>0.66364538537876283</v>
          </cell>
          <cell r="T50">
            <v>16707961.806899976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486</v>
          </cell>
          <cell r="AC50">
            <v>21236002.240000002</v>
          </cell>
          <cell r="AD50">
            <v>10288</v>
          </cell>
          <cell r="AE50">
            <v>46234391.029999994</v>
          </cell>
          <cell r="AF50">
            <v>440</v>
          </cell>
          <cell r="AG50">
            <v>21101128.090000004</v>
          </cell>
          <cell r="AH50">
            <v>10054</v>
          </cell>
          <cell r="AI50">
            <v>48422535.580000006</v>
          </cell>
          <cell r="AJ50">
            <v>-2.5886792343971524E-2</v>
          </cell>
          <cell r="AK50">
            <v>-44</v>
          </cell>
          <cell r="AL50">
            <v>5</v>
          </cell>
          <cell r="AM50">
            <v>-22490.43271816161</v>
          </cell>
          <cell r="AN50">
            <v>-0.28286965564732197</v>
          </cell>
          <cell r="AO50">
            <v>-28</v>
          </cell>
          <cell r="AP50">
            <v>11</v>
          </cell>
          <cell r="AQ50">
            <v>0</v>
          </cell>
          <cell r="AR50">
            <v>0</v>
          </cell>
          <cell r="AS50">
            <v>0</v>
          </cell>
          <cell r="AT50">
            <v>60</v>
          </cell>
          <cell r="AU50">
            <v>0</v>
          </cell>
          <cell r="AV50">
            <v>0</v>
          </cell>
          <cell r="AW50">
            <v>0</v>
          </cell>
          <cell r="AX50">
            <v>37</v>
          </cell>
          <cell r="AY50">
            <v>-0.47413661593257472</v>
          </cell>
          <cell r="AZ50">
            <v>-22.747623692874622</v>
          </cell>
          <cell r="BA50">
            <v>2</v>
          </cell>
          <cell r="BB50">
            <v>-2.4980559875583203E-2</v>
          </cell>
          <cell r="BC50">
            <v>2.4980559875583203E-2</v>
          </cell>
          <cell r="BD50">
            <v>-22.509720062208402</v>
          </cell>
          <cell r="BE50">
            <v>56</v>
          </cell>
          <cell r="BF50">
            <v>171</v>
          </cell>
          <cell r="BH50" t="str">
            <v>Северо-Западный федеральный округ</v>
          </cell>
          <cell r="BI50">
            <v>43695.477860082312</v>
          </cell>
          <cell r="BJ50">
            <v>47957.109295454553</v>
          </cell>
        </row>
        <row r="51">
          <cell r="A51" t="str">
            <v>Нижегородская</v>
          </cell>
          <cell r="J51">
            <v>64130</v>
          </cell>
          <cell r="K51">
            <v>6910550452.930006</v>
          </cell>
          <cell r="L51">
            <v>906380</v>
          </cell>
          <cell r="M51">
            <v>5592319265.3551989</v>
          </cell>
          <cell r="N51">
            <v>6169.9499827392474</v>
          </cell>
          <cell r="O51">
            <v>107758.46644207089</v>
          </cell>
          <cell r="P51">
            <v>7.0753988393389089E-2</v>
          </cell>
          <cell r="Q51">
            <v>1.2357217327954324</v>
          </cell>
          <cell r="R51">
            <v>1214577</v>
          </cell>
          <cell r="S51">
            <v>0.74625157565144074</v>
          </cell>
          <cell r="T51">
            <v>-2604464618.6065025</v>
          </cell>
          <cell r="U51">
            <v>68782</v>
          </cell>
          <cell r="V51">
            <v>6720477589.2499962</v>
          </cell>
          <cell r="W51">
            <v>17198</v>
          </cell>
          <cell r="X51">
            <v>787459204.5400002</v>
          </cell>
          <cell r="Y51">
            <v>669901100.36000037</v>
          </cell>
          <cell r="Z51">
            <v>468151381.55758846</v>
          </cell>
          <cell r="AA51">
            <v>201749716.80241191</v>
          </cell>
          <cell r="AB51">
            <v>57790</v>
          </cell>
          <cell r="AC51">
            <v>3317097773.8699989</v>
          </cell>
          <cell r="AD51">
            <v>859191</v>
          </cell>
          <cell r="AE51">
            <v>5145485903.9839935</v>
          </cell>
          <cell r="AF51">
            <v>58643</v>
          </cell>
          <cell r="AG51">
            <v>5350177161.0100002</v>
          </cell>
          <cell r="AH51">
            <v>851635</v>
          </cell>
          <cell r="AI51">
            <v>5414506192.8900013</v>
          </cell>
          <cell r="AJ51">
            <v>1.2467634689632898E-2</v>
          </cell>
          <cell r="AK51">
            <v>21</v>
          </cell>
          <cell r="AL51">
            <v>83</v>
          </cell>
          <cell r="AM51">
            <v>28250.352831601573</v>
          </cell>
          <cell r="AN51">
            <v>0.35531408744027448</v>
          </cell>
          <cell r="AO51">
            <v>36</v>
          </cell>
          <cell r="AP51">
            <v>75</v>
          </cell>
          <cell r="AQ51">
            <v>0.25003634671861824</v>
          </cell>
          <cell r="AR51">
            <v>0.10049804722107145</v>
          </cell>
          <cell r="AS51">
            <v>13</v>
          </cell>
          <cell r="AT51">
            <v>76</v>
          </cell>
          <cell r="AU51">
            <v>0.85071213403534696</v>
          </cell>
          <cell r="AV51">
            <v>-0.23929287136818944</v>
          </cell>
          <cell r="AW51">
            <v>-24</v>
          </cell>
          <cell r="AX51">
            <v>14</v>
          </cell>
          <cell r="AY51">
            <v>0.60483341921484723</v>
          </cell>
          <cell r="AZ51">
            <v>29.01805630453687</v>
          </cell>
          <cell r="BA51">
            <v>76</v>
          </cell>
          <cell r="BB51">
            <v>5.4922595790691475E-2</v>
          </cell>
          <cell r="BC51">
            <v>-5.4922595790691475E-2</v>
          </cell>
          <cell r="BD51">
            <v>-62.461297895345744</v>
          </cell>
          <cell r="BE51">
            <v>9</v>
          </cell>
          <cell r="BF51">
            <v>333</v>
          </cell>
          <cell r="BH51" t="str">
            <v>Приволжский федеральный округ</v>
          </cell>
          <cell r="BI51">
            <v>57399.165493510969</v>
          </cell>
          <cell r="BJ51">
            <v>91233.005832068622</v>
          </cell>
          <cell r="BK51" t="str">
            <v>*</v>
          </cell>
        </row>
        <row r="52">
          <cell r="A52" t="str">
            <v>Новгородская</v>
          </cell>
          <cell r="J52">
            <v>8098</v>
          </cell>
          <cell r="K52">
            <v>450091151.85000014</v>
          </cell>
          <cell r="L52">
            <v>165122</v>
          </cell>
          <cell r="M52">
            <v>747915554.38999999</v>
          </cell>
          <cell r="N52">
            <v>4529.472477259239</v>
          </cell>
          <cell r="O52">
            <v>55580.53245863178</v>
          </cell>
          <cell r="P52">
            <v>4.9042526132193169E-2</v>
          </cell>
          <cell r="Q52">
            <v>0.60179407850007149</v>
          </cell>
          <cell r="R52">
            <v>236314</v>
          </cell>
          <cell r="S52">
            <v>0.69873981228365645</v>
          </cell>
          <cell r="T52">
            <v>125803825.0302999</v>
          </cell>
          <cell r="U52">
            <v>8448</v>
          </cell>
          <cell r="V52">
            <v>437409924.24000001</v>
          </cell>
          <cell r="W52">
            <v>327</v>
          </cell>
          <cell r="X52">
            <v>13916697.350000001</v>
          </cell>
          <cell r="Y52">
            <v>11427134.029999999</v>
          </cell>
          <cell r="Z52">
            <v>7658240.71</v>
          </cell>
          <cell r="AA52">
            <v>3768893.3199999994</v>
          </cell>
          <cell r="AB52">
            <v>9206</v>
          </cell>
          <cell r="AC52">
            <v>389873623.67000002</v>
          </cell>
          <cell r="AD52">
            <v>191643</v>
          </cell>
          <cell r="AE52">
            <v>827030918.41999936</v>
          </cell>
          <cell r="AF52">
            <v>8681</v>
          </cell>
          <cell r="AG52">
            <v>456409460.44999999</v>
          </cell>
          <cell r="AH52">
            <v>178676</v>
          </cell>
          <cell r="AI52">
            <v>831115229.47000051</v>
          </cell>
          <cell r="AJ52">
            <v>-9.2438275715630222E-3</v>
          </cell>
          <cell r="AK52">
            <v>-16</v>
          </cell>
          <cell r="AL52">
            <v>27</v>
          </cell>
          <cell r="AM52">
            <v>-23927.581151837534</v>
          </cell>
          <cell r="AN52">
            <v>-0.30094514968704833</v>
          </cell>
          <cell r="AO52">
            <v>-30</v>
          </cell>
          <cell r="AP52">
            <v>9</v>
          </cell>
          <cell r="AQ52">
            <v>3.870738636363636E-2</v>
          </cell>
          <cell r="AR52">
            <v>-0.11083091313391044</v>
          </cell>
          <cell r="AS52">
            <v>-14</v>
          </cell>
          <cell r="AT52">
            <v>6</v>
          </cell>
          <cell r="AU52">
            <v>0.82110961693077256</v>
          </cell>
          <cell r="AV52">
            <v>-0.26889538847276384</v>
          </cell>
          <cell r="AW52">
            <v>-27</v>
          </cell>
          <cell r="AX52">
            <v>12</v>
          </cell>
          <cell r="AY52">
            <v>-0.21844924870120597</v>
          </cell>
          <cell r="AZ52">
            <v>-10.480526368275395</v>
          </cell>
          <cell r="BA52">
            <v>14</v>
          </cell>
          <cell r="BB52">
            <v>-0.13838752263322948</v>
          </cell>
          <cell r="BC52">
            <v>0.13838752263322948</v>
          </cell>
          <cell r="BD52">
            <v>34.19376131661474</v>
          </cell>
          <cell r="BE52">
            <v>84</v>
          </cell>
          <cell r="BF52">
            <v>152</v>
          </cell>
          <cell r="BH52" t="str">
            <v>Северо-Западный федеральный округ</v>
          </cell>
          <cell r="BI52">
            <v>42349.948258744298</v>
          </cell>
          <cell r="BJ52">
            <v>52575.677969127981</v>
          </cell>
        </row>
        <row r="53">
          <cell r="A53" t="str">
            <v>Новосибирская</v>
          </cell>
          <cell r="J53">
            <v>53773</v>
          </cell>
          <cell r="K53">
            <v>3873850814.7600017</v>
          </cell>
          <cell r="L53">
            <v>763565</v>
          </cell>
          <cell r="M53">
            <v>4311802462.1900053</v>
          </cell>
          <cell r="N53">
            <v>5646.9357057879879</v>
          </cell>
          <cell r="O53">
            <v>72040.816297398356</v>
          </cell>
          <cell r="P53">
            <v>7.0423605063092212E-2</v>
          </cell>
          <cell r="Q53">
            <v>0.89842956599464352</v>
          </cell>
          <cell r="R53">
            <v>1049434</v>
          </cell>
          <cell r="S53">
            <v>0.72759697131977807</v>
          </cell>
          <cell r="T53">
            <v>-553762918.87369728</v>
          </cell>
          <cell r="U53">
            <v>61507</v>
          </cell>
          <cell r="V53">
            <v>4075774761.5499992</v>
          </cell>
          <cell r="W53">
            <v>3122</v>
          </cell>
          <cell r="X53">
            <v>153373105.31</v>
          </cell>
          <cell r="Y53">
            <v>201432227.88</v>
          </cell>
          <cell r="Z53">
            <v>135474530.63650149</v>
          </cell>
          <cell r="AA53">
            <v>65957697.243498534</v>
          </cell>
          <cell r="AB53">
            <v>47733</v>
          </cell>
          <cell r="AC53">
            <v>2100086824.3499999</v>
          </cell>
          <cell r="AD53">
            <v>799842</v>
          </cell>
          <cell r="AE53">
            <v>4086455858.3500018</v>
          </cell>
          <cell r="AF53">
            <v>45403</v>
          </cell>
          <cell r="AG53">
            <v>2894936088.5899978</v>
          </cell>
          <cell r="AH53">
            <v>798855</v>
          </cell>
          <cell r="AI53">
            <v>4355349831.3890057</v>
          </cell>
          <cell r="AJ53">
            <v>1.2137251359336021E-2</v>
          </cell>
          <cell r="AK53">
            <v>21</v>
          </cell>
          <cell r="AL53">
            <v>83</v>
          </cell>
          <cell r="AM53">
            <v>-7467.2973130709579</v>
          </cell>
          <cell r="AN53">
            <v>-9.3918682936626655E-2</v>
          </cell>
          <cell r="AO53">
            <v>-9</v>
          </cell>
          <cell r="AP53">
            <v>44</v>
          </cell>
          <cell r="AQ53">
            <v>5.0758450257694245E-2</v>
          </cell>
          <cell r="AR53">
            <v>-9.8779849239852557E-2</v>
          </cell>
          <cell r="AS53">
            <v>-12</v>
          </cell>
          <cell r="AT53">
            <v>15</v>
          </cell>
          <cell r="AU53">
            <v>1.3133477833213469</v>
          </cell>
          <cell r="AV53">
            <v>0.22334277791781054</v>
          </cell>
          <cell r="AW53">
            <v>22</v>
          </cell>
          <cell r="AX53">
            <v>58</v>
          </cell>
          <cell r="AY53">
            <v>0.16679164414888747</v>
          </cell>
          <cell r="AZ53">
            <v>8.0021526047975442</v>
          </cell>
          <cell r="BA53">
            <v>59</v>
          </cell>
          <cell r="BB53">
            <v>-4.5355207653511566E-2</v>
          </cell>
          <cell r="BC53">
            <v>4.5355207653511566E-2</v>
          </cell>
          <cell r="BD53">
            <v>-12.32239617324422</v>
          </cell>
          <cell r="BE53">
            <v>70</v>
          </cell>
          <cell r="BF53">
            <v>329</v>
          </cell>
          <cell r="BH53" t="str">
            <v>Сибирский федеральный округ</v>
          </cell>
          <cell r="BI53">
            <v>43996.539592106092</v>
          </cell>
          <cell r="BJ53">
            <v>63760.898808228485</v>
          </cell>
          <cell r="BK53" t="str">
            <v>*</v>
          </cell>
        </row>
        <row r="54">
          <cell r="A54" t="str">
            <v>Омская</v>
          </cell>
          <cell r="J54">
            <v>28828</v>
          </cell>
          <cell r="K54">
            <v>1529483776.8200018</v>
          </cell>
          <cell r="L54">
            <v>477430</v>
          </cell>
          <cell r="M54">
            <v>2586272671.460001</v>
          </cell>
          <cell r="N54">
            <v>5417.0719717236052</v>
          </cell>
          <cell r="O54">
            <v>53055.493853892112</v>
          </cell>
          <cell r="P54">
            <v>6.0381626625892804E-2</v>
          </cell>
          <cell r="Q54">
            <v>0.59138535302102491</v>
          </cell>
          <cell r="R54">
            <v>633867</v>
          </cell>
          <cell r="S54">
            <v>0.75320217017134505</v>
          </cell>
          <cell r="T54">
            <v>461946180.20419908</v>
          </cell>
          <cell r="U54">
            <v>31166</v>
          </cell>
          <cell r="V54">
            <v>1548164780.3200002</v>
          </cell>
          <cell r="W54">
            <v>1504</v>
          </cell>
          <cell r="X54">
            <v>34677475.060000002</v>
          </cell>
          <cell r="Y54">
            <v>52022778.599999994</v>
          </cell>
          <cell r="Z54">
            <v>31367020.976369917</v>
          </cell>
          <cell r="AA54">
            <v>20655757.62363008</v>
          </cell>
          <cell r="AB54">
            <v>29023</v>
          </cell>
          <cell r="AC54">
            <v>1214446069.0900004</v>
          </cell>
          <cell r="AD54">
            <v>488820</v>
          </cell>
          <cell r="AE54">
            <v>2508057373.7000017</v>
          </cell>
          <cell r="AF54">
            <v>27113</v>
          </cell>
          <cell r="AG54">
            <v>1433006359.6800013</v>
          </cell>
          <cell r="AH54">
            <v>482723</v>
          </cell>
          <cell r="AI54">
            <v>2664988669.8519979</v>
          </cell>
          <cell r="AJ54">
            <v>2.0952729221366123E-3</v>
          </cell>
          <cell r="AK54">
            <v>4</v>
          </cell>
          <cell r="AL54">
            <v>63</v>
          </cell>
          <cell r="AM54">
            <v>-26452.619756577202</v>
          </cell>
          <cell r="AN54">
            <v>-0.33270340038722823</v>
          </cell>
          <cell r="AO54">
            <v>-33</v>
          </cell>
          <cell r="AP54">
            <v>8</v>
          </cell>
          <cell r="AQ54">
            <v>4.8257716742604123E-2</v>
          </cell>
          <cell r="AR54">
            <v>-0.10128058275494267</v>
          </cell>
          <cell r="AS54">
            <v>-13</v>
          </cell>
          <cell r="AT54">
            <v>12</v>
          </cell>
          <cell r="AU54">
            <v>1.5001893451004904</v>
          </cell>
          <cell r="AV54">
            <v>0.410184339696954</v>
          </cell>
          <cell r="AW54">
            <v>41</v>
          </cell>
          <cell r="AX54">
            <v>74</v>
          </cell>
          <cell r="AY54">
            <v>-0.231967073998669</v>
          </cell>
          <cell r="AZ54">
            <v>-11.129070253475854</v>
          </cell>
          <cell r="BA54">
            <v>12</v>
          </cell>
          <cell r="BB54">
            <v>-2.3301010596947752E-2</v>
          </cell>
          <cell r="BC54">
            <v>2.3301010596947752E-2</v>
          </cell>
          <cell r="BD54">
            <v>-23.349494701526126</v>
          </cell>
          <cell r="BE54">
            <v>52</v>
          </cell>
          <cell r="BF54">
            <v>221</v>
          </cell>
          <cell r="BH54" t="str">
            <v>Сибирский федеральный округ</v>
          </cell>
          <cell r="BI54">
            <v>41844.26382834305</v>
          </cell>
          <cell r="BJ54">
            <v>52853.109566628598</v>
          </cell>
          <cell r="BK54" t="str">
            <v>*</v>
          </cell>
        </row>
        <row r="55">
          <cell r="A55" t="str">
            <v>Оренбургская</v>
          </cell>
          <cell r="J55">
            <v>27742</v>
          </cell>
          <cell r="K55">
            <v>2437947229.0099993</v>
          </cell>
          <cell r="L55">
            <v>498556</v>
          </cell>
          <cell r="M55">
            <v>2497358360.356998</v>
          </cell>
          <cell r="N55">
            <v>5009.1832419166512</v>
          </cell>
          <cell r="O55">
            <v>87879.28876829354</v>
          </cell>
          <cell r="P55">
            <v>5.5644701899084555E-2</v>
          </cell>
          <cell r="Q55">
            <v>0.97621041005164122</v>
          </cell>
          <cell r="R55">
            <v>862931</v>
          </cell>
          <cell r="S55">
            <v>0.57774723587401544</v>
          </cell>
          <cell r="T55">
            <v>-514981291.53511071</v>
          </cell>
          <cell r="U55">
            <v>27931</v>
          </cell>
          <cell r="V55">
            <v>2203104560.6599998</v>
          </cell>
          <cell r="W55">
            <v>4824</v>
          </cell>
          <cell r="X55">
            <v>208398561.86000001</v>
          </cell>
          <cell r="Y55">
            <v>291555577.70999992</v>
          </cell>
          <cell r="Z55">
            <v>227881794.17280892</v>
          </cell>
          <cell r="AA55">
            <v>63673783.537191018</v>
          </cell>
          <cell r="AB55">
            <v>28000</v>
          </cell>
          <cell r="AC55">
            <v>1506472840.8400002</v>
          </cell>
          <cell r="AD55">
            <v>512884</v>
          </cell>
          <cell r="AE55">
            <v>2441443202.1199994</v>
          </cell>
          <cell r="AF55">
            <v>27512</v>
          </cell>
          <cell r="AG55">
            <v>2063782787.2300024</v>
          </cell>
          <cell r="AH55">
            <v>496354</v>
          </cell>
          <cell r="AI55">
            <v>2562810104.6520019</v>
          </cell>
          <cell r="AJ55">
            <v>-2.6416518046716367E-3</v>
          </cell>
          <cell r="AK55">
            <v>-5</v>
          </cell>
          <cell r="AL55">
            <v>46</v>
          </cell>
          <cell r="AM55">
            <v>8371.1751578242256</v>
          </cell>
          <cell r="AN55">
            <v>0.1052870553417575</v>
          </cell>
          <cell r="AO55">
            <v>11</v>
          </cell>
          <cell r="AP55">
            <v>65</v>
          </cell>
          <cell r="AQ55">
            <v>0.1727113243349683</v>
          </cell>
          <cell r="AR55">
            <v>2.3173024837421508E-2</v>
          </cell>
          <cell r="AS55">
            <v>3</v>
          </cell>
          <cell r="AT55">
            <v>69</v>
          </cell>
          <cell r="AU55">
            <v>1.3990287414068814</v>
          </cell>
          <cell r="AV55">
            <v>0.30902373600334498</v>
          </cell>
          <cell r="AW55">
            <v>31</v>
          </cell>
          <cell r="AX55">
            <v>66</v>
          </cell>
          <cell r="AY55">
            <v>0.26780572733979358</v>
          </cell>
          <cell r="AZ55">
            <v>12.848499153224063</v>
          </cell>
          <cell r="BA55">
            <v>64</v>
          </cell>
          <cell r="BB55">
            <v>-2.7936141505681595E-2</v>
          </cell>
          <cell r="BC55">
            <v>2.7936141505681595E-2</v>
          </cell>
          <cell r="BD55">
            <v>-21.031929247159205</v>
          </cell>
          <cell r="BE55">
            <v>60</v>
          </cell>
          <cell r="BF55">
            <v>370</v>
          </cell>
          <cell r="BH55" t="str">
            <v>Приволжский федеральный округ</v>
          </cell>
          <cell r="BI55">
            <v>53802.601458571437</v>
          </cell>
          <cell r="BJ55">
            <v>75013.913464306577</v>
          </cell>
        </row>
        <row r="56">
          <cell r="A56" t="str">
            <v>Орловская</v>
          </cell>
          <cell r="J56">
            <v>10853</v>
          </cell>
          <cell r="K56">
            <v>667821062.65999997</v>
          </cell>
          <cell r="L56">
            <v>231970</v>
          </cell>
          <cell r="M56">
            <v>925745798.46999967</v>
          </cell>
          <cell r="N56">
            <v>3990.7996657757453</v>
          </cell>
          <cell r="O56">
            <v>61533.314536072969</v>
          </cell>
          <cell r="P56">
            <v>4.6786222356339183E-2</v>
          </cell>
          <cell r="Q56">
            <v>0.72138708462271439</v>
          </cell>
          <cell r="R56">
            <v>320184</v>
          </cell>
          <cell r="S56">
            <v>0.72448966844064666</v>
          </cell>
          <cell r="T56">
            <v>45003202.161899805</v>
          </cell>
          <cell r="U56">
            <v>12114.4</v>
          </cell>
          <cell r="V56">
            <v>607939787.65999985</v>
          </cell>
          <cell r="W56">
            <v>1227</v>
          </cell>
          <cell r="X56">
            <v>31257826.809999999</v>
          </cell>
          <cell r="Y56">
            <v>31425993.91</v>
          </cell>
          <cell r="Z56">
            <v>15309292.772166912</v>
          </cell>
          <cell r="AA56">
            <v>16116701.13783309</v>
          </cell>
          <cell r="AB56">
            <v>10476</v>
          </cell>
          <cell r="AC56">
            <v>482261640.79999954</v>
          </cell>
          <cell r="AD56">
            <v>234644</v>
          </cell>
          <cell r="AE56">
            <v>961132231.56000006</v>
          </cell>
          <cell r="AF56">
            <v>11465</v>
          </cell>
          <cell r="AG56">
            <v>617075524.45999956</v>
          </cell>
          <cell r="AH56">
            <v>230867</v>
          </cell>
          <cell r="AI56">
            <v>959604544.74999964</v>
          </cell>
          <cell r="AJ56">
            <v>-1.1500131347417009E-2</v>
          </cell>
          <cell r="AK56">
            <v>-20</v>
          </cell>
          <cell r="AL56">
            <v>18</v>
          </cell>
          <cell r="AM56">
            <v>-17974.799074396346</v>
          </cell>
          <cell r="AN56">
            <v>-0.22607502880095365</v>
          </cell>
          <cell r="AO56">
            <v>-23</v>
          </cell>
          <cell r="AP56">
            <v>16</v>
          </cell>
          <cell r="AQ56">
            <v>0.10128442184507694</v>
          </cell>
          <cell r="AR56">
            <v>-4.8253877652469856E-2</v>
          </cell>
          <cell r="AS56">
            <v>-6</v>
          </cell>
          <cell r="AT56">
            <v>42</v>
          </cell>
          <cell r="AU56">
            <v>1.0053799997364565</v>
          </cell>
          <cell r="AV56">
            <v>-8.4625005667079867E-2</v>
          </cell>
          <cell r="AW56">
            <v>-8</v>
          </cell>
          <cell r="AX56">
            <v>27</v>
          </cell>
          <cell r="AY56">
            <v>-6.3133656334137145E-2</v>
          </cell>
          <cell r="AZ56">
            <v>-3.0289596044369849</v>
          </cell>
          <cell r="BA56">
            <v>35</v>
          </cell>
          <cell r="BB56">
            <v>-1.1395987112391539E-2</v>
          </cell>
          <cell r="BC56">
            <v>1.1395987112391539E-2</v>
          </cell>
          <cell r="BD56">
            <v>-29.302006443804231</v>
          </cell>
          <cell r="BE56">
            <v>38</v>
          </cell>
          <cell r="BF56">
            <v>176</v>
          </cell>
          <cell r="BH56" t="str">
            <v>Центральный федеральный округ</v>
          </cell>
          <cell r="BI56">
            <v>46034.902710958333</v>
          </cell>
          <cell r="BJ56">
            <v>53822.549015263809</v>
          </cell>
        </row>
        <row r="57">
          <cell r="A57" t="str">
            <v>Пензенская</v>
          </cell>
          <cell r="J57">
            <v>20973</v>
          </cell>
          <cell r="K57">
            <v>1305095837.5499997</v>
          </cell>
          <cell r="L57">
            <v>351933</v>
          </cell>
          <cell r="M57">
            <v>1544554917.1200001</v>
          </cell>
          <cell r="N57">
            <v>4388.7754689671046</v>
          </cell>
          <cell r="O57">
            <v>62227.427528250591</v>
          </cell>
          <cell r="P57">
            <v>5.959372948828328E-2</v>
          </cell>
          <cell r="Q57">
            <v>0.84496564225990789</v>
          </cell>
          <cell r="R57">
            <v>465590</v>
          </cell>
          <cell r="S57">
            <v>0.75588608002749202</v>
          </cell>
          <cell r="T57">
            <v>-115788551.36759949</v>
          </cell>
          <cell r="U57">
            <v>20944</v>
          </cell>
          <cell r="V57">
            <v>1185768050.05</v>
          </cell>
          <cell r="W57">
            <v>3547</v>
          </cell>
          <cell r="X57">
            <v>87212563.070000023</v>
          </cell>
          <cell r="Y57">
            <v>130695150.04000001</v>
          </cell>
          <cell r="Z57">
            <v>87975903.289999992</v>
          </cell>
          <cell r="AA57">
            <v>42719246.750000007</v>
          </cell>
          <cell r="AB57">
            <v>20198</v>
          </cell>
          <cell r="AC57">
            <v>935316751.36000013</v>
          </cell>
          <cell r="AD57">
            <v>354330</v>
          </cell>
          <cell r="AE57">
            <v>1490306781.6699991</v>
          </cell>
          <cell r="AF57">
            <v>20398</v>
          </cell>
          <cell r="AG57">
            <v>1185639896.2399993</v>
          </cell>
          <cell r="AH57">
            <v>350743</v>
          </cell>
          <cell r="AI57">
            <v>1570599662.3999996</v>
          </cell>
          <cell r="AJ57">
            <v>1.3073757845270886E-3</v>
          </cell>
          <cell r="AK57">
            <v>2</v>
          </cell>
          <cell r="AL57">
            <v>61</v>
          </cell>
          <cell r="AM57">
            <v>-17280.686082218723</v>
          </cell>
          <cell r="AN57">
            <v>-0.21734493874274574</v>
          </cell>
          <cell r="AO57">
            <v>-22</v>
          </cell>
          <cell r="AP57">
            <v>20</v>
          </cell>
          <cell r="AQ57">
            <v>0.16935637891520244</v>
          </cell>
          <cell r="AR57">
            <v>1.9818079417655649E-2</v>
          </cell>
          <cell r="AS57">
            <v>2</v>
          </cell>
          <cell r="AT57">
            <v>66</v>
          </cell>
          <cell r="AU57">
            <v>1.4985816886851411</v>
          </cell>
          <cell r="AV57">
            <v>0.40857668328160468</v>
          </cell>
          <cell r="AW57">
            <v>41</v>
          </cell>
          <cell r="AX57">
            <v>74</v>
          </cell>
          <cell r="AY57">
            <v>9.735797696091919E-2</v>
          </cell>
          <cell r="AZ57">
            <v>4.6709377613676777</v>
          </cell>
          <cell r="BA57">
            <v>55</v>
          </cell>
          <cell r="BB57">
            <v>-6.7648801964270595E-3</v>
          </cell>
          <cell r="BC57">
            <v>6.7648801964270595E-3</v>
          </cell>
          <cell r="BD57">
            <v>-31.617559901786471</v>
          </cell>
          <cell r="BE57">
            <v>36</v>
          </cell>
          <cell r="BF57">
            <v>312</v>
          </cell>
          <cell r="BH57" t="str">
            <v>Приволжский федеральный округ</v>
          </cell>
          <cell r="BI57">
            <v>46307.394363798405</v>
          </cell>
          <cell r="BJ57">
            <v>58125.301315815239</v>
          </cell>
        </row>
        <row r="58">
          <cell r="A58" t="str">
            <v>Пермский</v>
          </cell>
          <cell r="J58">
            <v>30128</v>
          </cell>
          <cell r="K58">
            <v>2096458064.9800005</v>
          </cell>
          <cell r="L58">
            <v>605379</v>
          </cell>
          <cell r="M58">
            <v>3563367704.673799</v>
          </cell>
          <cell r="N58">
            <v>5886.1766012263379</v>
          </cell>
          <cell r="O58">
            <v>69585.03933151887</v>
          </cell>
          <cell r="P58">
            <v>4.9767170648469798E-2</v>
          </cell>
          <cell r="Q58">
            <v>0.5883361580199078</v>
          </cell>
          <cell r="R58">
            <v>966319</v>
          </cell>
          <cell r="S58">
            <v>0.62647945450725895</v>
          </cell>
          <cell r="T58">
            <v>647335067.61882496</v>
          </cell>
          <cell r="U58">
            <v>31996.047931113138</v>
          </cell>
          <cell r="V58">
            <v>2061233787.8600006</v>
          </cell>
          <cell r="W58">
            <v>3359</v>
          </cell>
          <cell r="X58">
            <v>100400549.56000002</v>
          </cell>
          <cell r="Y58">
            <v>148079331.31</v>
          </cell>
          <cell r="Z58">
            <v>92669040.318328246</v>
          </cell>
          <cell r="AA58">
            <v>55410290.991671786</v>
          </cell>
          <cell r="AB58">
            <v>34100</v>
          </cell>
          <cell r="AC58">
            <v>1630189157.5500002</v>
          </cell>
          <cell r="AD58">
            <v>622546</v>
          </cell>
          <cell r="AE58">
            <v>3580831217.6599979</v>
          </cell>
          <cell r="AF58">
            <v>29674</v>
          </cell>
          <cell r="AG58">
            <v>1992611034.6500022</v>
          </cell>
          <cell r="AH58">
            <v>615163</v>
          </cell>
          <cell r="AI58">
            <v>3731271108.5000014</v>
          </cell>
          <cell r="AJ58">
            <v>-8.5191830552863931E-3</v>
          </cell>
          <cell r="AK58">
            <v>-15</v>
          </cell>
          <cell r="AL58">
            <v>29</v>
          </cell>
          <cell r="AM58">
            <v>-9923.0742789504438</v>
          </cell>
          <cell r="AN58">
            <v>-0.12480580695910025</v>
          </cell>
          <cell r="AO58">
            <v>-12</v>
          </cell>
          <cell r="AP58">
            <v>38</v>
          </cell>
          <cell r="AQ58">
            <v>0.10498171546785594</v>
          </cell>
          <cell r="AR58">
            <v>-4.4556584029690857E-2</v>
          </cell>
          <cell r="AS58">
            <v>-6</v>
          </cell>
          <cell r="AT58">
            <v>42</v>
          </cell>
          <cell r="AU58">
            <v>1.4748856650581064</v>
          </cell>
          <cell r="AV58">
            <v>0.38488065965456997</v>
          </cell>
          <cell r="AW58">
            <v>38</v>
          </cell>
          <cell r="AX58">
            <v>67</v>
          </cell>
          <cell r="AY58">
            <v>-0.2359270675066133</v>
          </cell>
          <cell r="AZ58">
            <v>-11.319058622055584</v>
          </cell>
          <cell r="BA58">
            <v>11</v>
          </cell>
          <cell r="BB58">
            <v>-2.7575472334574472E-2</v>
          </cell>
          <cell r="BC58">
            <v>2.7575472334574472E-2</v>
          </cell>
          <cell r="BD58">
            <v>-21.212263832712768</v>
          </cell>
          <cell r="BE58">
            <v>59</v>
          </cell>
          <cell r="BF58">
            <v>246</v>
          </cell>
          <cell r="BH58" t="str">
            <v>Приволжский федеральный округ</v>
          </cell>
          <cell r="BI58">
            <v>47806.133652492674</v>
          </cell>
          <cell r="BJ58">
            <v>67150.065196805357</v>
          </cell>
          <cell r="BK58" t="str">
            <v>*</v>
          </cell>
        </row>
        <row r="59">
          <cell r="A59" t="str">
            <v>Приморский</v>
          </cell>
          <cell r="J59">
            <v>35420</v>
          </cell>
          <cell r="K59">
            <v>3228950209.8500004</v>
          </cell>
          <cell r="L59">
            <v>611372</v>
          </cell>
          <cell r="M59">
            <v>3030847209.4500003</v>
          </cell>
          <cell r="N59">
            <v>4957.4517796856908</v>
          </cell>
          <cell r="O59">
            <v>91161.77893421796</v>
          </cell>
          <cell r="P59">
            <v>5.7935266907872783E-2</v>
          </cell>
          <cell r="Q59">
            <v>1.0653622524363244</v>
          </cell>
          <cell r="R59">
            <v>901517</v>
          </cell>
          <cell r="S59">
            <v>0.67815914730393323</v>
          </cell>
          <cell r="T59">
            <v>-895197858.57350016</v>
          </cell>
          <cell r="U59">
            <v>42159.734976375024</v>
          </cell>
          <cell r="V59">
            <v>3364028434.3400002</v>
          </cell>
          <cell r="W59">
            <v>5426</v>
          </cell>
          <cell r="X59">
            <v>338085420.65583062</v>
          </cell>
          <cell r="Y59">
            <v>524286368.70168102</v>
          </cell>
          <cell r="Z59">
            <v>390297352.04443967</v>
          </cell>
          <cell r="AA59">
            <v>133989016.6572414</v>
          </cell>
          <cell r="AB59">
            <v>30507</v>
          </cell>
          <cell r="AC59">
            <v>1712513221.1600008</v>
          </cell>
          <cell r="AD59">
            <v>628177</v>
          </cell>
          <cell r="AE59">
            <v>2859556482.75</v>
          </cell>
          <cell r="AF59">
            <v>36516</v>
          </cell>
          <cell r="AG59">
            <v>2608490698.6299977</v>
          </cell>
          <cell r="AH59">
            <v>638556</v>
          </cell>
          <cell r="AI59">
            <v>3157820198.4200015</v>
          </cell>
          <cell r="AJ59">
            <v>-3.5108679588340824E-4</v>
          </cell>
          <cell r="AK59">
            <v>-1</v>
          </cell>
          <cell r="AL59">
            <v>55</v>
          </cell>
          <cell r="AM59">
            <v>11653.665323748646</v>
          </cell>
          <cell r="AN59">
            <v>0.14657202635749791</v>
          </cell>
          <cell r="AO59">
            <v>15</v>
          </cell>
          <cell r="AP59">
            <v>68</v>
          </cell>
          <cell r="AQ59">
            <v>0.12870099878570296</v>
          </cell>
          <cell r="AR59">
            <v>-2.0837300711843837E-2</v>
          </cell>
          <cell r="AS59">
            <v>-3</v>
          </cell>
          <cell r="AT59">
            <v>53</v>
          </cell>
          <cell r="AU59">
            <v>1.5507511908814373</v>
          </cell>
          <cell r="AV59">
            <v>0.46074618547790092</v>
          </cell>
          <cell r="AW59">
            <v>46</v>
          </cell>
          <cell r="AX59">
            <v>76</v>
          </cell>
          <cell r="AY59">
            <v>0.38358734082639523</v>
          </cell>
          <cell r="AZ59">
            <v>18.403346607826911</v>
          </cell>
          <cell r="BA59">
            <v>67</v>
          </cell>
          <cell r="BB59">
            <v>-2.6752014161613685E-2</v>
          </cell>
          <cell r="BC59">
            <v>2.6752014161613685E-2</v>
          </cell>
          <cell r="BD59">
            <v>-21.62399291919316</v>
          </cell>
          <cell r="BE59">
            <v>58</v>
          </cell>
          <cell r="BF59">
            <v>377</v>
          </cell>
          <cell r="BH59" t="str">
            <v>Дальневосточный федеральный округ</v>
          </cell>
          <cell r="BI59">
            <v>56135.09100075395</v>
          </cell>
          <cell r="BJ59">
            <v>71434.184977270183</v>
          </cell>
        </row>
        <row r="60">
          <cell r="A60" t="str">
            <v>Псковская</v>
          </cell>
          <cell r="J60">
            <v>7704</v>
          </cell>
          <cell r="K60">
            <v>514833794.93999964</v>
          </cell>
          <cell r="L60">
            <v>191584</v>
          </cell>
          <cell r="M60">
            <v>755557404.99999964</v>
          </cell>
          <cell r="N60">
            <v>3943.739586813093</v>
          </cell>
          <cell r="O60">
            <v>66826.816580996834</v>
          </cell>
          <cell r="P60">
            <v>4.0212126273592781E-2</v>
          </cell>
          <cell r="Q60">
            <v>0.68139600185640414</v>
          </cell>
          <cell r="R60">
            <v>311935</v>
          </cell>
          <cell r="S60">
            <v>0.61417923605879432</v>
          </cell>
          <cell r="T60">
            <v>66945406.910000145</v>
          </cell>
          <cell r="U60">
            <v>7752</v>
          </cell>
          <cell r="V60">
            <v>450272900.63</v>
          </cell>
          <cell r="W60">
            <v>373</v>
          </cell>
          <cell r="X60">
            <v>16040214.460000001</v>
          </cell>
          <cell r="Y60">
            <v>10713241.919999998</v>
          </cell>
          <cell r="Z60">
            <v>5708734.7800000003</v>
          </cell>
          <cell r="AA60">
            <v>5004507.1400000006</v>
          </cell>
          <cell r="AB60">
            <v>7768</v>
          </cell>
          <cell r="AC60">
            <v>378398339.89999974</v>
          </cell>
          <cell r="AD60">
            <v>190945</v>
          </cell>
          <cell r="AE60">
            <v>738565045.12</v>
          </cell>
          <cell r="AF60">
            <v>8173</v>
          </cell>
          <cell r="AG60">
            <v>515591421.55999988</v>
          </cell>
          <cell r="AH60">
            <v>193686</v>
          </cell>
          <cell r="AI60">
            <v>788177489.29000056</v>
          </cell>
          <cell r="AJ60">
            <v>-1.807422743016341E-2</v>
          </cell>
          <cell r="AK60">
            <v>-31</v>
          </cell>
          <cell r="AL60">
            <v>9</v>
          </cell>
          <cell r="AM60">
            <v>-12681.29702947248</v>
          </cell>
          <cell r="AN60">
            <v>-0.15949689224927929</v>
          </cell>
          <cell r="AO60">
            <v>-16</v>
          </cell>
          <cell r="AP60">
            <v>29</v>
          </cell>
          <cell r="AQ60">
            <v>4.8116615067079462E-2</v>
          </cell>
          <cell r="AR60">
            <v>-0.10142168443046734</v>
          </cell>
          <cell r="AS60">
            <v>-13</v>
          </cell>
          <cell r="AT60">
            <v>12</v>
          </cell>
          <cell r="AU60">
            <v>0.6678989203489738</v>
          </cell>
          <cell r="AV60">
            <v>-0.4221060850545626</v>
          </cell>
          <cell r="AW60">
            <v>-42</v>
          </cell>
          <cell r="AX60">
            <v>5</v>
          </cell>
          <cell r="AY60">
            <v>-0.11507012745921552</v>
          </cell>
          <cell r="AZ60">
            <v>-5.5207125325785622</v>
          </cell>
          <cell r="BA60">
            <v>26</v>
          </cell>
          <cell r="BB60">
            <v>3.3465133939092409E-3</v>
          </cell>
          <cell r="BC60">
            <v>-3.3465133939092409E-3</v>
          </cell>
          <cell r="BD60">
            <v>-36.673256696954617</v>
          </cell>
          <cell r="BE60">
            <v>29</v>
          </cell>
          <cell r="BF60">
            <v>110</v>
          </cell>
          <cell r="BH60" t="str">
            <v>Северо-Западный федеральный округ</v>
          </cell>
          <cell r="BI60">
            <v>48712.453643151355</v>
          </cell>
          <cell r="BJ60">
            <v>63084.720611770448</v>
          </cell>
        </row>
        <row r="61">
          <cell r="A61" t="str">
            <v>Ростовская</v>
          </cell>
          <cell r="J61">
            <v>58268</v>
          </cell>
          <cell r="K61">
            <v>7052393186.8999987</v>
          </cell>
          <cell r="L61">
            <v>1095270</v>
          </cell>
          <cell r="M61">
            <v>5740878466.5258045</v>
          </cell>
          <cell r="N61">
            <v>5241.5189556235491</v>
          </cell>
          <cell r="O61">
            <v>121033.72669218094</v>
          </cell>
          <cell r="P61">
            <v>5.319966766185507E-2</v>
          </cell>
          <cell r="Q61">
            <v>1.2284519221268031</v>
          </cell>
          <cell r="R61">
            <v>1564683</v>
          </cell>
          <cell r="S61">
            <v>0.69999482323256534</v>
          </cell>
          <cell r="T61">
            <v>-2631916767.6751289</v>
          </cell>
          <cell r="U61">
            <v>61838</v>
          </cell>
          <cell r="V61">
            <v>6123630994.1799994</v>
          </cell>
          <cell r="W61">
            <v>12743</v>
          </cell>
          <cell r="X61">
            <v>786484791.92000008</v>
          </cell>
          <cell r="Y61">
            <v>1335503740.6100004</v>
          </cell>
          <cell r="Z61">
            <v>1000452554.5653845</v>
          </cell>
          <cell r="AA61">
            <v>335051186.57461596</v>
          </cell>
          <cell r="AB61">
            <v>50768</v>
          </cell>
          <cell r="AC61">
            <v>3384487998.8399987</v>
          </cell>
          <cell r="AD61">
            <v>1082778</v>
          </cell>
          <cell r="AE61">
            <v>5390806221.6699963</v>
          </cell>
          <cell r="AF61">
            <v>55584</v>
          </cell>
          <cell r="AG61">
            <v>6674369588.4599962</v>
          </cell>
          <cell r="AH61">
            <v>1027275</v>
          </cell>
          <cell r="AI61">
            <v>5566773477.0500002</v>
          </cell>
          <cell r="AJ61">
            <v>-5.0866860419011214E-3</v>
          </cell>
          <cell r="AK61">
            <v>-9</v>
          </cell>
          <cell r="AL61">
            <v>38</v>
          </cell>
          <cell r="AM61">
            <v>41525.613081711621</v>
          </cell>
          <cell r="AN61">
            <v>0.52228145274778215</v>
          </cell>
          <cell r="AO61">
            <v>52</v>
          </cell>
          <cell r="AP61">
            <v>79</v>
          </cell>
          <cell r="AQ61">
            <v>0.20607070086354667</v>
          </cell>
          <cell r="AR61">
            <v>5.6532401365999879E-2</v>
          </cell>
          <cell r="AS61">
            <v>7</v>
          </cell>
          <cell r="AT61">
            <v>72</v>
          </cell>
          <cell r="AU61">
            <v>1.6980668340066842</v>
          </cell>
          <cell r="AV61">
            <v>0.60806182860314784</v>
          </cell>
          <cell r="AW61">
            <v>61</v>
          </cell>
          <cell r="AX61">
            <v>80</v>
          </cell>
          <cell r="AY61">
            <v>0.59539210665818576</v>
          </cell>
          <cell r="AZ61">
            <v>28.565091024090595</v>
          </cell>
          <cell r="BA61">
            <v>75</v>
          </cell>
          <cell r="BB61">
            <v>1.1536990962136283E-2</v>
          </cell>
          <cell r="BC61">
            <v>-1.1536990962136283E-2</v>
          </cell>
          <cell r="BD61">
            <v>-40.768495481068143</v>
          </cell>
          <cell r="BE61">
            <v>25</v>
          </cell>
          <cell r="BF61">
            <v>369</v>
          </cell>
          <cell r="BH61" t="str">
            <v>Южный федеральный округ</v>
          </cell>
          <cell r="BI61">
            <v>66665.773692877381</v>
          </cell>
          <cell r="BJ61">
            <v>120077.17307966315</v>
          </cell>
          <cell r="BK61" t="str">
            <v>*</v>
          </cell>
        </row>
        <row r="62">
          <cell r="A62" t="str">
            <v>Рязанская</v>
          </cell>
          <cell r="J62">
            <v>17292</v>
          </cell>
          <cell r="K62">
            <v>1089643570.96</v>
          </cell>
          <cell r="L62">
            <v>358958</v>
          </cell>
          <cell r="M62">
            <v>1687957218.0800004</v>
          </cell>
          <cell r="N62">
            <v>4702.3808302921243</v>
          </cell>
          <cell r="O62">
            <v>63014.317080730973</v>
          </cell>
          <cell r="P62">
            <v>4.8172766730369569E-2</v>
          </cell>
          <cell r="Q62">
            <v>0.64553980354990048</v>
          </cell>
          <cell r="R62">
            <v>431116</v>
          </cell>
          <cell r="S62">
            <v>0.83262509394223361</v>
          </cell>
          <cell r="T62">
            <v>210083486.9616003</v>
          </cell>
          <cell r="U62">
            <v>18985</v>
          </cell>
          <cell r="V62">
            <v>1105244893.6900001</v>
          </cell>
          <cell r="W62">
            <v>1200</v>
          </cell>
          <cell r="X62">
            <v>39895881.730000004</v>
          </cell>
          <cell r="Y62">
            <v>46224538.489999995</v>
          </cell>
          <cell r="Z62">
            <v>29791706.959999997</v>
          </cell>
          <cell r="AA62">
            <v>16432831.530000001</v>
          </cell>
          <cell r="AB62">
            <v>18599</v>
          </cell>
          <cell r="AC62">
            <v>817182174.45000005</v>
          </cell>
          <cell r="AD62">
            <v>357309</v>
          </cell>
          <cell r="AE62">
            <v>1609143013.1300001</v>
          </cell>
          <cell r="AF62">
            <v>19470</v>
          </cell>
          <cell r="AG62">
            <v>1077478592.9000001</v>
          </cell>
          <cell r="AH62">
            <v>362278</v>
          </cell>
          <cell r="AI62">
            <v>1735957586.3399999</v>
          </cell>
          <cell r="AJ62">
            <v>-1.0113586973386622E-2</v>
          </cell>
          <cell r="AK62">
            <v>-17</v>
          </cell>
          <cell r="AL62">
            <v>24</v>
          </cell>
          <cell r="AM62">
            <v>-16493.796529738342</v>
          </cell>
          <cell r="AN62">
            <v>-0.20744796701561416</v>
          </cell>
          <cell r="AO62">
            <v>-21</v>
          </cell>
          <cell r="AP62">
            <v>21</v>
          </cell>
          <cell r="AQ62">
            <v>6.3207795628127464E-2</v>
          </cell>
          <cell r="AR62">
            <v>-8.6330503869419331E-2</v>
          </cell>
          <cell r="AS62">
            <v>-11</v>
          </cell>
          <cell r="AT62">
            <v>21</v>
          </cell>
          <cell r="AU62">
            <v>1.1586293242703571</v>
          </cell>
          <cell r="AV62">
            <v>6.8624318866820744E-2</v>
          </cell>
          <cell r="AW62">
            <v>7</v>
          </cell>
          <cell r="AX62">
            <v>41</v>
          </cell>
          <cell r="AY62">
            <v>-0.16163661876636304</v>
          </cell>
          <cell r="AZ62">
            <v>-7.7548302643825631</v>
          </cell>
          <cell r="BA62">
            <v>19</v>
          </cell>
          <cell r="BB62">
            <v>4.6150530773084357E-3</v>
          </cell>
          <cell r="BC62">
            <v>-4.6150530773084357E-3</v>
          </cell>
          <cell r="BD62">
            <v>-37.307526538654216</v>
          </cell>
          <cell r="BE62">
            <v>28</v>
          </cell>
          <cell r="BF62">
            <v>154</v>
          </cell>
          <cell r="BH62" t="str">
            <v>Центральный федеральный округ</v>
          </cell>
          <cell r="BI62">
            <v>43936.8877063283</v>
          </cell>
          <cell r="BJ62">
            <v>55340.451612737546</v>
          </cell>
        </row>
        <row r="63">
          <cell r="A63" t="str">
            <v>Самарская</v>
          </cell>
          <cell r="J63">
            <v>62074</v>
          </cell>
          <cell r="K63">
            <v>4327872272.749999</v>
          </cell>
          <cell r="L63">
            <v>911267</v>
          </cell>
          <cell r="M63">
            <v>5142314438.4423037</v>
          </cell>
          <cell r="N63">
            <v>5643.0381418863008</v>
          </cell>
          <cell r="O63">
            <v>69721.175898927075</v>
          </cell>
          <cell r="P63">
            <v>6.8118345117292742E-2</v>
          </cell>
          <cell r="Q63">
            <v>0.84161953232501796</v>
          </cell>
          <cell r="R63">
            <v>1125069</v>
          </cell>
          <cell r="S63">
            <v>0.80996543323120629</v>
          </cell>
          <cell r="T63">
            <v>-368290155.14942503</v>
          </cell>
          <cell r="U63">
            <v>66113</v>
          </cell>
          <cell r="V63">
            <v>4277101466.2299995</v>
          </cell>
          <cell r="W63">
            <v>4876</v>
          </cell>
          <cell r="X63">
            <v>200218574.30000001</v>
          </cell>
          <cell r="Y63">
            <v>159448038.20999998</v>
          </cell>
          <cell r="Z63">
            <v>97140926.581911355</v>
          </cell>
          <cell r="AA63">
            <v>62307111.628088661</v>
          </cell>
          <cell r="AB63">
            <v>60896</v>
          </cell>
          <cell r="AC63">
            <v>2826194529.7299972</v>
          </cell>
          <cell r="AD63">
            <v>934166</v>
          </cell>
          <cell r="AE63">
            <v>5074714651.5399971</v>
          </cell>
          <cell r="AF63">
            <v>59900</v>
          </cell>
          <cell r="AG63">
            <v>3782033022.6900015</v>
          </cell>
          <cell r="AH63">
            <v>926854</v>
          </cell>
          <cell r="AI63">
            <v>5315384526.1400061</v>
          </cell>
          <cell r="AJ63">
            <v>9.8319914135365505E-3</v>
          </cell>
          <cell r="AK63">
            <v>17</v>
          </cell>
          <cell r="AL63">
            <v>78</v>
          </cell>
          <cell r="AM63">
            <v>-9786.9377115422394</v>
          </cell>
          <cell r="AN63">
            <v>-0.12309357205342543</v>
          </cell>
          <cell r="AO63">
            <v>-12</v>
          </cell>
          <cell r="AP63">
            <v>38</v>
          </cell>
          <cell r="AQ63">
            <v>7.3752514634035662E-2</v>
          </cell>
          <cell r="AR63">
            <v>-7.5785784863511133E-2</v>
          </cell>
          <cell r="AS63">
            <v>-9</v>
          </cell>
          <cell r="AT63">
            <v>31</v>
          </cell>
          <cell r="AU63">
            <v>0.79636986112531705</v>
          </cell>
          <cell r="AV63">
            <v>-0.29363514427821935</v>
          </cell>
          <cell r="AW63">
            <v>-29</v>
          </cell>
          <cell r="AX63">
            <v>11</v>
          </cell>
          <cell r="AY63">
            <v>9.3012379642880338E-2</v>
          </cell>
          <cell r="AZ63">
            <v>4.4624493021562284</v>
          </cell>
          <cell r="BA63">
            <v>54</v>
          </cell>
          <cell r="BB63">
            <v>-2.4512773960944843E-2</v>
          </cell>
          <cell r="BC63">
            <v>2.4512773960944843E-2</v>
          </cell>
          <cell r="BD63">
            <v>-22.743613019527579</v>
          </cell>
          <cell r="BE63">
            <v>55</v>
          </cell>
          <cell r="BF63">
            <v>267</v>
          </cell>
          <cell r="BH63" t="str">
            <v>Приволжский федеральный округ</v>
          </cell>
          <cell r="BI63">
            <v>46410.183423049086</v>
          </cell>
          <cell r="BJ63">
            <v>63139.115570784663</v>
          </cell>
          <cell r="BK63" t="str">
            <v>*</v>
          </cell>
        </row>
        <row r="64">
          <cell r="A64" t="str">
            <v>Санкт-Петербург</v>
          </cell>
          <cell r="J64">
            <v>98947</v>
          </cell>
          <cell r="K64">
            <v>6822043380.8800011</v>
          </cell>
          <cell r="L64">
            <v>1433007</v>
          </cell>
          <cell r="M64">
            <v>11830991204.786396</v>
          </cell>
          <cell r="N64">
            <v>8256.0596038863696</v>
          </cell>
          <cell r="O64">
            <v>68946.439820105719</v>
          </cell>
          <cell r="P64">
            <v>6.9048511277335009E-2</v>
          </cell>
          <cell r="Q64">
            <v>0.57662483749629079</v>
          </cell>
          <cell r="R64">
            <v>1910041</v>
          </cell>
          <cell r="S64">
            <v>0.75024934019740941</v>
          </cell>
          <cell r="T64">
            <v>2287819846.8055248</v>
          </cell>
          <cell r="U64">
            <v>119829</v>
          </cell>
          <cell r="V64">
            <v>7776620658.2400055</v>
          </cell>
          <cell r="W64">
            <v>17583</v>
          </cell>
          <cell r="X64">
            <v>628591467.89000034</v>
          </cell>
          <cell r="Y64">
            <v>615436478.90999973</v>
          </cell>
          <cell r="Z64">
            <v>386008538.27878767</v>
          </cell>
          <cell r="AA64">
            <v>229427940.631212</v>
          </cell>
          <cell r="AB64">
            <v>100599</v>
          </cell>
          <cell r="AC64">
            <v>5309346168.2199993</v>
          </cell>
          <cell r="AD64">
            <v>1495803</v>
          </cell>
          <cell r="AE64">
            <v>11314664951.210011</v>
          </cell>
          <cell r="AF64">
            <v>98836</v>
          </cell>
          <cell r="AG64">
            <v>6711213230.420001</v>
          </cell>
          <cell r="AH64">
            <v>1474976</v>
          </cell>
          <cell r="AI64">
            <v>12180550644.690006</v>
          </cell>
          <cell r="AJ64">
            <v>1.0762157573578818E-2</v>
          </cell>
          <cell r="AK64">
            <v>18</v>
          </cell>
          <cell r="AL64">
            <v>79</v>
          </cell>
          <cell r="AM64">
            <v>-10561.673790363595</v>
          </cell>
          <cell r="AN64">
            <v>-0.13283768549846309</v>
          </cell>
          <cell r="AO64">
            <v>-13</v>
          </cell>
          <cell r="AP64">
            <v>34</v>
          </cell>
          <cell r="AQ64">
            <v>0.14673409608692387</v>
          </cell>
          <cell r="AR64">
            <v>-2.8042034106229297E-3</v>
          </cell>
          <cell r="AS64">
            <v>0</v>
          </cell>
          <cell r="AT64">
            <v>60</v>
          </cell>
          <cell r="AU64">
            <v>0.97907227563212385</v>
          </cell>
          <cell r="AV64">
            <v>-0.11093272977141255</v>
          </cell>
          <cell r="AW64">
            <v>-11</v>
          </cell>
          <cell r="AX64">
            <v>25</v>
          </cell>
          <cell r="AY64">
            <v>-0.25113657468014194</v>
          </cell>
          <cell r="AZ64">
            <v>-12.048764226118671</v>
          </cell>
          <cell r="BA64">
            <v>10</v>
          </cell>
          <cell r="BB64">
            <v>-4.1981464136654358E-2</v>
          </cell>
          <cell r="BC64">
            <v>4.1981464136654358E-2</v>
          </cell>
          <cell r="BD64">
            <v>-14.009267931672824</v>
          </cell>
          <cell r="BE64">
            <v>69</v>
          </cell>
          <cell r="BF64">
            <v>277</v>
          </cell>
          <cell r="BH64" t="str">
            <v>Северо-Западный федеральный округ</v>
          </cell>
          <cell r="BI64">
            <v>52777.325502440377</v>
          </cell>
          <cell r="BJ64">
            <v>67902.517609170754</v>
          </cell>
          <cell r="BK64" t="str">
            <v>*</v>
          </cell>
        </row>
        <row r="65">
          <cell r="A65" t="str">
            <v>Саратовская</v>
          </cell>
          <cell r="J65">
            <v>29296</v>
          </cell>
          <cell r="K65">
            <v>2226428172.7700009</v>
          </cell>
          <cell r="L65">
            <v>617715</v>
          </cell>
          <cell r="M65">
            <v>2889233834.1360035</v>
          </cell>
          <cell r="N65">
            <v>4677.2926578373581</v>
          </cell>
          <cell r="O65">
            <v>75997.684761400902</v>
          </cell>
          <cell r="P65">
            <v>4.7426402143383277E-2</v>
          </cell>
          <cell r="Q65">
            <v>0.7705946630089191</v>
          </cell>
          <cell r="R65">
            <v>925717</v>
          </cell>
          <cell r="S65">
            <v>0.66728276568324874</v>
          </cell>
          <cell r="T65">
            <v>-1718120.4852781296</v>
          </cell>
          <cell r="U65">
            <v>28471</v>
          </cell>
          <cell r="V65">
            <v>1725376311.54</v>
          </cell>
          <cell r="W65">
            <v>6972.676703163017</v>
          </cell>
          <cell r="X65">
            <v>321383966.57999998</v>
          </cell>
          <cell r="Y65">
            <v>346540878.07000017</v>
          </cell>
          <cell r="Z65">
            <v>243501243.15351948</v>
          </cell>
          <cell r="AA65">
            <v>103039635.91648071</v>
          </cell>
          <cell r="AB65">
            <v>31939</v>
          </cell>
          <cell r="AC65">
            <v>1657867018.5299988</v>
          </cell>
          <cell r="AD65">
            <v>623005</v>
          </cell>
          <cell r="AE65">
            <v>2753728768.9500031</v>
          </cell>
          <cell r="AF65">
            <v>30056</v>
          </cell>
          <cell r="AG65">
            <v>2238474064.4400005</v>
          </cell>
          <cell r="AH65">
            <v>578145</v>
          </cell>
          <cell r="AI65">
            <v>2808731842.2200036</v>
          </cell>
          <cell r="AJ65">
            <v>-1.0859951560372914E-2</v>
          </cell>
          <cell r="AK65">
            <v>-19</v>
          </cell>
          <cell r="AL65">
            <v>19</v>
          </cell>
          <cell r="AM65">
            <v>-3510.4288490684121</v>
          </cell>
          <cell r="AN65">
            <v>-4.4151831676788426E-2</v>
          </cell>
          <cell r="AO65">
            <v>-4</v>
          </cell>
          <cell r="AP65">
            <v>54</v>
          </cell>
          <cell r="AQ65">
            <v>0.24490452401260993</v>
          </cell>
          <cell r="AR65">
            <v>9.536622451506313E-2</v>
          </cell>
          <cell r="AS65">
            <v>12</v>
          </cell>
          <cell r="AT65">
            <v>75</v>
          </cell>
          <cell r="AU65">
            <v>1.0782768093807134</v>
          </cell>
          <cell r="AV65">
            <v>-1.1728196022823045E-2</v>
          </cell>
          <cell r="AW65">
            <v>-1</v>
          </cell>
          <cell r="AX65">
            <v>33</v>
          </cell>
          <cell r="AY65">
            <v>7.7228962197284368E-4</v>
          </cell>
          <cell r="AZ65">
            <v>3.7052092397455529E-2</v>
          </cell>
          <cell r="BA65">
            <v>40</v>
          </cell>
          <cell r="BB65">
            <v>-8.491103602699817E-3</v>
          </cell>
          <cell r="BC65">
            <v>8.491103602699817E-3</v>
          </cell>
          <cell r="BD65">
            <v>-30.754448198650092</v>
          </cell>
          <cell r="BE65">
            <v>37</v>
          </cell>
          <cell r="BF65">
            <v>258</v>
          </cell>
          <cell r="BH65" t="str">
            <v>Приволжский федеральный округ</v>
          </cell>
          <cell r="BI65">
            <v>51907.292605591872</v>
          </cell>
          <cell r="BJ65">
            <v>74476.778827521979</v>
          </cell>
        </row>
        <row r="66">
          <cell r="A66" t="str">
            <v>Саха (Якутия)</v>
          </cell>
          <cell r="J66">
            <v>10537</v>
          </cell>
          <cell r="K66">
            <v>648395486.7900002</v>
          </cell>
          <cell r="L66">
            <v>225759</v>
          </cell>
          <cell r="M66">
            <v>852312461.37000048</v>
          </cell>
          <cell r="N66">
            <v>3775.3199711639422</v>
          </cell>
          <cell r="O66">
            <v>61535.113105248194</v>
          </cell>
          <cell r="P66">
            <v>4.6673665280232458E-2</v>
          </cell>
          <cell r="Q66">
            <v>0.76074857071522139</v>
          </cell>
          <cell r="R66">
            <v>299482</v>
          </cell>
          <cell r="S66">
            <v>0.75383161592349457</v>
          </cell>
          <cell r="T66">
            <v>7885108.464900136</v>
          </cell>
          <cell r="U66">
            <v>10783</v>
          </cell>
          <cell r="V66">
            <v>588656330</v>
          </cell>
          <cell r="W66">
            <v>780</v>
          </cell>
          <cell r="X66">
            <v>43718072.160000004</v>
          </cell>
          <cell r="Y66">
            <v>48975458.780000001</v>
          </cell>
          <cell r="Z66">
            <v>30010637.57</v>
          </cell>
          <cell r="AA66">
            <v>18964821.210000001</v>
          </cell>
          <cell r="AB66">
            <v>9099</v>
          </cell>
          <cell r="AC66">
            <v>422113226.17000008</v>
          </cell>
          <cell r="AD66">
            <v>216964</v>
          </cell>
          <cell r="AE66">
            <v>830894894.42999887</v>
          </cell>
          <cell r="AF66">
            <v>9355</v>
          </cell>
          <cell r="AG66">
            <v>503531777.36999989</v>
          </cell>
          <cell r="AH66">
            <v>218340</v>
          </cell>
          <cell r="AI66">
            <v>842561172.08000052</v>
          </cell>
          <cell r="AJ66">
            <v>-1.1612688423523733E-2</v>
          </cell>
          <cell r="AK66">
            <v>-20</v>
          </cell>
          <cell r="AL66">
            <v>18</v>
          </cell>
          <cell r="AM66">
            <v>-17973.00050522112</v>
          </cell>
          <cell r="AN66">
            <v>-0.22605240759799017</v>
          </cell>
          <cell r="AO66">
            <v>-23</v>
          </cell>
          <cell r="AP66">
            <v>16</v>
          </cell>
          <cell r="AQ66">
            <v>7.2336084577575815E-2</v>
          </cell>
          <cell r="AR66">
            <v>-7.720221491997098E-2</v>
          </cell>
          <cell r="AS66">
            <v>-10</v>
          </cell>
          <cell r="AT66">
            <v>25</v>
          </cell>
          <cell r="AU66">
            <v>1.1202565977923029</v>
          </cell>
          <cell r="AV66">
            <v>3.0251592388766513E-2</v>
          </cell>
          <cell r="AW66">
            <v>3</v>
          </cell>
          <cell r="AX66">
            <v>40</v>
          </cell>
          <cell r="AY66">
            <v>-1.2014843226985206E-2</v>
          </cell>
          <cell r="AZ66">
            <v>-0.57643540547648642</v>
          </cell>
          <cell r="BA66">
            <v>39</v>
          </cell>
          <cell r="BB66">
            <v>4.0536678896038056E-2</v>
          </cell>
          <cell r="BC66">
            <v>-4.0536678896038056E-2</v>
          </cell>
          <cell r="BD66">
            <v>-55.268339448019027</v>
          </cell>
          <cell r="BE66">
            <v>10</v>
          </cell>
          <cell r="BF66">
            <v>148</v>
          </cell>
          <cell r="BH66" t="str">
            <v>Дальневосточный федеральный округ</v>
          </cell>
          <cell r="BI66">
            <v>46391.166740301138</v>
          </cell>
          <cell r="BJ66">
            <v>53824.882669160863</v>
          </cell>
        </row>
        <row r="67">
          <cell r="A67" t="str">
            <v>Сахалинская</v>
          </cell>
          <cell r="J67">
            <v>6923</v>
          </cell>
          <cell r="K67">
            <v>465963882.69000006</v>
          </cell>
          <cell r="L67">
            <v>149049</v>
          </cell>
          <cell r="M67">
            <v>884539549.9399997</v>
          </cell>
          <cell r="N67">
            <v>5934.5554142597384</v>
          </cell>
          <cell r="O67">
            <v>67306.642017911319</v>
          </cell>
          <cell r="P67">
            <v>4.6447812464357356E-2</v>
          </cell>
          <cell r="Q67">
            <v>0.52678693985091729</v>
          </cell>
          <cell r="R67">
            <v>194563</v>
          </cell>
          <cell r="S67">
            <v>0.76607063007868914</v>
          </cell>
          <cell r="T67">
            <v>215131570.76379979</v>
          </cell>
          <cell r="U67">
            <v>7790</v>
          </cell>
          <cell r="V67">
            <v>497775949.92000008</v>
          </cell>
          <cell r="W67">
            <v>187</v>
          </cell>
          <cell r="X67">
            <v>11194310.970000001</v>
          </cell>
          <cell r="Y67">
            <v>11738192.030000001</v>
          </cell>
          <cell r="Z67">
            <v>8299935.3900000006</v>
          </cell>
          <cell r="AA67">
            <v>3438256.64</v>
          </cell>
          <cell r="AB67">
            <v>7016</v>
          </cell>
          <cell r="AC67">
            <v>355924587.79000008</v>
          </cell>
          <cell r="AD67">
            <v>151183</v>
          </cell>
          <cell r="AE67">
            <v>837483218.26999927</v>
          </cell>
          <cell r="AF67">
            <v>7259</v>
          </cell>
          <cell r="AG67">
            <v>466723128.06000006</v>
          </cell>
          <cell r="AH67">
            <v>151830</v>
          </cell>
          <cell r="AI67">
            <v>898399258.57000053</v>
          </cell>
          <cell r="AJ67">
            <v>-1.1838541239398835E-2</v>
          </cell>
          <cell r="AK67">
            <v>-20</v>
          </cell>
          <cell r="AL67">
            <v>18</v>
          </cell>
          <cell r="AM67">
            <v>-12201.471592557995</v>
          </cell>
          <cell r="AN67">
            <v>-0.15346196807455578</v>
          </cell>
          <cell r="AO67">
            <v>-15</v>
          </cell>
          <cell r="AP67">
            <v>31</v>
          </cell>
          <cell r="AQ67">
            <v>2.4005134788189986E-2</v>
          </cell>
          <cell r="AR67">
            <v>-0.1255331647093568</v>
          </cell>
          <cell r="AS67">
            <v>-16</v>
          </cell>
          <cell r="AT67">
            <v>5</v>
          </cell>
          <cell r="AU67">
            <v>1.0485854878837622</v>
          </cell>
          <cell r="AV67">
            <v>-4.141951751977424E-2</v>
          </cell>
          <cell r="AW67">
            <v>-4</v>
          </cell>
          <cell r="AX67">
            <v>30</v>
          </cell>
          <cell r="AY67">
            <v>-0.31586111707673092</v>
          </cell>
          <cell r="AZ67">
            <v>-15.154049674776129</v>
          </cell>
          <cell r="BA67">
            <v>9</v>
          </cell>
          <cell r="BB67">
            <v>-1.411534365636348E-2</v>
          </cell>
          <cell r="BC67">
            <v>1.411534365636348E-2</v>
          </cell>
          <cell r="BD67">
            <v>-27.942328171818261</v>
          </cell>
          <cell r="BE67">
            <v>43</v>
          </cell>
          <cell r="BF67">
            <v>136</v>
          </cell>
          <cell r="BH67" t="str">
            <v>Дальневосточный федеральный округ</v>
          </cell>
          <cell r="BI67">
            <v>50730.414451254284</v>
          </cell>
          <cell r="BJ67">
            <v>64295.788408871755</v>
          </cell>
        </row>
        <row r="68">
          <cell r="A68" t="str">
            <v>Свердловская</v>
          </cell>
          <cell r="J68">
            <v>68985</v>
          </cell>
          <cell r="K68">
            <v>5451163389.2200003</v>
          </cell>
          <cell r="L68">
            <v>1154900</v>
          </cell>
          <cell r="M68">
            <v>6882361805.6880064</v>
          </cell>
          <cell r="N68">
            <v>5959.2707642982132</v>
          </cell>
          <cell r="O68">
            <v>79019.546121910564</v>
          </cell>
          <cell r="P68">
            <v>5.9732444367477704E-2</v>
          </cell>
          <cell r="Q68">
            <v>0.79204836117665656</v>
          </cell>
          <cell r="R68">
            <v>1863306</v>
          </cell>
          <cell r="S68">
            <v>0.61981231209473908</v>
          </cell>
          <cell r="T68">
            <v>-151744798.84023476</v>
          </cell>
          <cell r="U68">
            <v>70178</v>
          </cell>
          <cell r="V68">
            <v>5130689044.9599991</v>
          </cell>
          <cell r="W68">
            <v>12920</v>
          </cell>
          <cell r="X68">
            <v>482649116.39000022</v>
          </cell>
          <cell r="Y68">
            <v>621977125.1700002</v>
          </cell>
          <cell r="Z68">
            <v>404829958.269418</v>
          </cell>
          <cell r="AA68">
            <v>217147166.90058202</v>
          </cell>
          <cell r="AB68">
            <v>66899</v>
          </cell>
          <cell r="AC68">
            <v>3237997138.3799982</v>
          </cell>
          <cell r="AD68">
            <v>1205001</v>
          </cell>
          <cell r="AE68">
            <v>6914707089.1699924</v>
          </cell>
          <cell r="AF68">
            <v>67054</v>
          </cell>
          <cell r="AG68">
            <v>4742198004.6500006</v>
          </cell>
          <cell r="AH68">
            <v>1166598</v>
          </cell>
          <cell r="AI68">
            <v>7158005929.2200003</v>
          </cell>
          <cell r="AJ68">
            <v>1.4460906637215123E-3</v>
          </cell>
          <cell r="AK68">
            <v>2</v>
          </cell>
          <cell r="AL68">
            <v>61</v>
          </cell>
          <cell r="AM68">
            <v>-488.56748855875048</v>
          </cell>
          <cell r="AN68">
            <v>-6.1448758670387803E-3</v>
          </cell>
          <cell r="AO68">
            <v>-1</v>
          </cell>
          <cell r="AP68">
            <v>57</v>
          </cell>
          <cell r="AQ68">
            <v>0.18410328023027159</v>
          </cell>
          <cell r="AR68">
            <v>3.4564980732724793E-2</v>
          </cell>
          <cell r="AS68">
            <v>4</v>
          </cell>
          <cell r="AT68">
            <v>70</v>
          </cell>
          <cell r="AU68">
            <v>1.2886734980934209</v>
          </cell>
          <cell r="AV68">
            <v>0.19866849268988451</v>
          </cell>
          <cell r="AW68">
            <v>20</v>
          </cell>
          <cell r="AX68">
            <v>56</v>
          </cell>
          <cell r="AY68">
            <v>2.8634235294359156E-2</v>
          </cell>
          <cell r="AZ68">
            <v>1.373782971661355</v>
          </cell>
          <cell r="BA68">
            <v>46</v>
          </cell>
          <cell r="BB68">
            <v>-4.1577558856797626E-2</v>
          </cell>
          <cell r="BC68">
            <v>4.1577558856797626E-2</v>
          </cell>
          <cell r="BD68">
            <v>-14.21122057160119</v>
          </cell>
          <cell r="BE68">
            <v>68</v>
          </cell>
          <cell r="BF68">
            <v>358</v>
          </cell>
          <cell r="BH68" t="str">
            <v>Уральский федеральный округ</v>
          </cell>
          <cell r="BI68">
            <v>48401.278619710283</v>
          </cell>
          <cell r="BJ68">
            <v>70722.074815074433</v>
          </cell>
          <cell r="BK68" t="str">
            <v>*</v>
          </cell>
        </row>
        <row r="69">
          <cell r="A69" t="str">
            <v>Севастополь</v>
          </cell>
          <cell r="J69">
            <v>3590</v>
          </cell>
          <cell r="K69">
            <v>291242446.20999998</v>
          </cell>
          <cell r="L69">
            <v>91970</v>
          </cell>
          <cell r="M69">
            <v>329006780.24200016</v>
          </cell>
          <cell r="N69">
            <v>3577.3271745351763</v>
          </cell>
          <cell r="O69">
            <v>81126.029584958218</v>
          </cell>
          <cell r="P69">
            <v>3.9034467761226488E-2</v>
          </cell>
          <cell r="Q69">
            <v>0.88521715569441239</v>
          </cell>
          <cell r="R69">
            <v>21422</v>
          </cell>
          <cell r="S69">
            <v>4.2932499299785265</v>
          </cell>
          <cell r="T69">
            <v>-37907225.423659861</v>
          </cell>
          <cell r="U69">
            <v>5870</v>
          </cell>
          <cell r="V69">
            <v>323830185.90000004</v>
          </cell>
          <cell r="W69">
            <v>326</v>
          </cell>
          <cell r="X69">
            <v>16605518.4</v>
          </cell>
          <cell r="Y69">
            <v>22933447.060000002</v>
          </cell>
          <cell r="Z69">
            <v>18319421.740000002</v>
          </cell>
          <cell r="AA69">
            <v>4614025.32</v>
          </cell>
          <cell r="AB69">
            <v>1217</v>
          </cell>
          <cell r="AC69">
            <v>58531256.29999999</v>
          </cell>
          <cell r="AD69">
            <v>76242</v>
          </cell>
          <cell r="AE69">
            <v>242102066.17999986</v>
          </cell>
          <cell r="AF69">
            <v>3662</v>
          </cell>
          <cell r="AG69">
            <v>227232658.89000005</v>
          </cell>
          <cell r="AH69">
            <v>97620</v>
          </cell>
          <cell r="AI69">
            <v>336610559.47000009</v>
          </cell>
          <cell r="AJ69">
            <v>-1.9251885942529703E-2</v>
          </cell>
          <cell r="AK69">
            <v>-33</v>
          </cell>
          <cell r="AL69">
            <v>8</v>
          </cell>
          <cell r="AM69">
            <v>1617.9159744889039</v>
          </cell>
          <cell r="AN69">
            <v>2.0349067548193763E-2</v>
          </cell>
          <cell r="AO69">
            <v>2</v>
          </cell>
          <cell r="AP69">
            <v>58</v>
          </cell>
          <cell r="AQ69">
            <v>5.5536626916524702E-2</v>
          </cell>
          <cell r="AR69">
            <v>-9.40016725810221E-2</v>
          </cell>
          <cell r="AS69">
            <v>-12</v>
          </cell>
          <cell r="AT69">
            <v>15</v>
          </cell>
          <cell r="AU69">
            <v>1.3810738398868656</v>
          </cell>
          <cell r="AV69">
            <v>0.29106883448332921</v>
          </cell>
          <cell r="AW69">
            <v>29</v>
          </cell>
          <cell r="AX69">
            <v>62</v>
          </cell>
          <cell r="AY69">
            <v>0.14963266973300304</v>
          </cell>
          <cell r="AZ69">
            <v>7.1789175289735132</v>
          </cell>
          <cell r="BA69">
            <v>58</v>
          </cell>
          <cell r="BB69">
            <v>0.2062904960520448</v>
          </cell>
          <cell r="BC69">
            <v>-0.2062904960520448</v>
          </cell>
          <cell r="BD69">
            <v>-138.14524802602241</v>
          </cell>
          <cell r="BE69">
            <v>2</v>
          </cell>
          <cell r="BF69">
            <v>203</v>
          </cell>
          <cell r="BH69" t="str">
            <v>Южный федеральный округ</v>
          </cell>
          <cell r="BI69">
            <v>48094.705258833186</v>
          </cell>
          <cell r="BJ69">
            <v>62051.517992900066</v>
          </cell>
        </row>
        <row r="70">
          <cell r="A70" t="str">
            <v>Северная Осетия - Алания</v>
          </cell>
          <cell r="J70">
            <v>5342</v>
          </cell>
          <cell r="K70">
            <v>824369180.24999976</v>
          </cell>
          <cell r="L70">
            <v>93604</v>
          </cell>
          <cell r="M70">
            <v>445745974.45799994</v>
          </cell>
          <cell r="N70">
            <v>4762.03981088415</v>
          </cell>
          <cell r="O70">
            <v>154318.45380943464</v>
          </cell>
          <cell r="P70">
            <v>5.7070210674757489E-2</v>
          </cell>
          <cell r="Q70">
            <v>1.8494147507498697</v>
          </cell>
          <cell r="R70">
            <v>241626</v>
          </cell>
          <cell r="S70">
            <v>0.38739208528883479</v>
          </cell>
          <cell r="T70">
            <v>-481144779.9173398</v>
          </cell>
          <cell r="U70">
            <v>4688</v>
          </cell>
          <cell r="V70">
            <v>552556514.69999993</v>
          </cell>
          <cell r="W70">
            <v>870</v>
          </cell>
          <cell r="X70">
            <v>73983487.26000002</v>
          </cell>
          <cell r="Y70">
            <v>142256739.53</v>
          </cell>
          <cell r="Z70">
            <v>117089511.5658318</v>
          </cell>
          <cell r="AA70">
            <v>25167227.96416821</v>
          </cell>
          <cell r="AB70">
            <v>3616</v>
          </cell>
          <cell r="AC70">
            <v>245746559.43999997</v>
          </cell>
          <cell r="AD70">
            <v>113837</v>
          </cell>
          <cell r="AE70">
            <v>500748096.01000029</v>
          </cell>
          <cell r="AF70">
            <v>5076</v>
          </cell>
          <cell r="AG70">
            <v>534974473.78000009</v>
          </cell>
          <cell r="AH70">
            <v>104906</v>
          </cell>
          <cell r="AI70">
            <v>499322353.57999957</v>
          </cell>
          <cell r="AJ70">
            <v>-1.2161430289987021E-3</v>
          </cell>
          <cell r="AK70">
            <v>-2</v>
          </cell>
          <cell r="AL70">
            <v>52</v>
          </cell>
          <cell r="AM70">
            <v>74810.340198965321</v>
          </cell>
          <cell r="AN70">
            <v>0.94091454069053138</v>
          </cell>
          <cell r="AO70">
            <v>94</v>
          </cell>
          <cell r="AP70">
            <v>84</v>
          </cell>
          <cell r="AQ70">
            <v>0.18558020477815701</v>
          </cell>
          <cell r="AR70">
            <v>3.6041905280610215E-2</v>
          </cell>
          <cell r="AS70">
            <v>5</v>
          </cell>
          <cell r="AT70">
            <v>71</v>
          </cell>
          <cell r="AU70">
            <v>1.9228174393843782</v>
          </cell>
          <cell r="AV70">
            <v>0.83281243398084182</v>
          </cell>
          <cell r="AW70">
            <v>83</v>
          </cell>
          <cell r="AX70">
            <v>82</v>
          </cell>
          <cell r="AY70">
            <v>1.4018373386361946</v>
          </cell>
          <cell r="AZ70">
            <v>67.255865053146948</v>
          </cell>
          <cell r="BA70">
            <v>85</v>
          </cell>
          <cell r="BB70">
            <v>-0.17773658827973329</v>
          </cell>
          <cell r="BC70">
            <v>0.17773658827973329</v>
          </cell>
          <cell r="BD70">
            <v>53.868294139866642</v>
          </cell>
          <cell r="BE70">
            <v>85</v>
          </cell>
          <cell r="BF70">
            <v>459</v>
          </cell>
          <cell r="BH70" t="str">
            <v>Северо-Кавказский федеральный округ</v>
          </cell>
          <cell r="BI70">
            <v>67960.884800884945</v>
          </cell>
          <cell r="BJ70">
            <v>105392.92233648544</v>
          </cell>
        </row>
        <row r="71">
          <cell r="A71" t="str">
            <v>Смоленская</v>
          </cell>
          <cell r="J71">
            <v>13645</v>
          </cell>
          <cell r="K71">
            <v>900587877.90000033</v>
          </cell>
          <cell r="L71">
            <v>279400</v>
          </cell>
          <cell r="M71">
            <v>1165178176.79</v>
          </cell>
          <cell r="N71">
            <v>4170.2869605941305</v>
          </cell>
          <cell r="O71">
            <v>66001.310216196434</v>
          </cell>
          <cell r="P71">
            <v>4.883679312813171E-2</v>
          </cell>
          <cell r="Q71">
            <v>0.77291859377341676</v>
          </cell>
          <cell r="R71">
            <v>293854</v>
          </cell>
          <cell r="S71">
            <v>0.95081230815302842</v>
          </cell>
          <cell r="T71">
            <v>-3400681.7717003822</v>
          </cell>
          <cell r="U71">
            <v>15006.926252534469</v>
          </cell>
          <cell r="V71">
            <v>893159392.91000009</v>
          </cell>
          <cell r="W71">
            <v>1308</v>
          </cell>
          <cell r="X71">
            <v>44640765.510000005</v>
          </cell>
          <cell r="Y71">
            <v>61382159.939999998</v>
          </cell>
          <cell r="Z71">
            <v>43708967.364970677</v>
          </cell>
          <cell r="AA71">
            <v>17673192.575029325</v>
          </cell>
          <cell r="AB71">
            <v>13299</v>
          </cell>
          <cell r="AC71">
            <v>595626109.05000019</v>
          </cell>
          <cell r="AD71">
            <v>279529</v>
          </cell>
          <cell r="AE71">
            <v>1106231287.1400001</v>
          </cell>
          <cell r="AF71">
            <v>13927</v>
          </cell>
          <cell r="AG71">
            <v>823084512.84000003</v>
          </cell>
          <cell r="AH71">
            <v>285650</v>
          </cell>
          <cell r="AI71">
            <v>1199730041.0399983</v>
          </cell>
          <cell r="AJ71">
            <v>-9.4495605756244813E-3</v>
          </cell>
          <cell r="AK71">
            <v>-16</v>
          </cell>
          <cell r="AL71">
            <v>27</v>
          </cell>
          <cell r="AM71">
            <v>-13506.80339427288</v>
          </cell>
          <cell r="AN71">
            <v>-0.16987956047411942</v>
          </cell>
          <cell r="AO71">
            <v>-17</v>
          </cell>
          <cell r="AP71">
            <v>28</v>
          </cell>
          <cell r="AQ71">
            <v>8.7159753968877957E-2</v>
          </cell>
          <cell r="AR71">
            <v>-6.2378545528668838E-2</v>
          </cell>
          <cell r="AS71">
            <v>-8</v>
          </cell>
          <cell r="AT71">
            <v>34</v>
          </cell>
          <cell r="AU71">
            <v>1.3750248061102299</v>
          </cell>
          <cell r="AV71">
            <v>0.28501980070669353</v>
          </cell>
          <cell r="AW71">
            <v>29</v>
          </cell>
          <cell r="AX71">
            <v>62</v>
          </cell>
          <cell r="AY71">
            <v>3.7903815239179739E-3</v>
          </cell>
          <cell r="AZ71">
            <v>0.18185090469952664</v>
          </cell>
          <cell r="BA71">
            <v>42</v>
          </cell>
          <cell r="BB71">
            <v>-4.614905787950445E-4</v>
          </cell>
          <cell r="BC71">
            <v>4.614905787950445E-4</v>
          </cell>
          <cell r="BD71">
            <v>-34.769254710602475</v>
          </cell>
          <cell r="BE71">
            <v>32</v>
          </cell>
          <cell r="BF71">
            <v>225</v>
          </cell>
          <cell r="BH71" t="str">
            <v>Центральный федеральный округ</v>
          </cell>
          <cell r="BI71">
            <v>44787.285438754807</v>
          </cell>
          <cell r="BJ71">
            <v>59099.914758382998</v>
          </cell>
        </row>
        <row r="72">
          <cell r="A72" t="str">
            <v>Ставропольский</v>
          </cell>
          <cell r="J72">
            <v>33470</v>
          </cell>
          <cell r="K72">
            <v>3471564960.0099993</v>
          </cell>
          <cell r="L72">
            <v>692900</v>
          </cell>
          <cell r="M72">
            <v>3022250774.3570032</v>
          </cell>
          <cell r="N72">
            <v>4361.7416284557703</v>
          </cell>
          <cell r="O72">
            <v>103721.6898718255</v>
          </cell>
          <cell r="P72">
            <v>4.8304228604416223E-2</v>
          </cell>
          <cell r="Q72">
            <v>1.1486687304261141</v>
          </cell>
          <cell r="R72">
            <v>986543</v>
          </cell>
          <cell r="S72">
            <v>0.70235154473753303</v>
          </cell>
          <cell r="T72">
            <v>-1144431863.7551069</v>
          </cell>
          <cell r="U72">
            <v>35515</v>
          </cell>
          <cell r="V72">
            <v>3179330350.8200016</v>
          </cell>
          <cell r="W72">
            <v>10657</v>
          </cell>
          <cell r="X72">
            <v>605684017.87999988</v>
          </cell>
          <cell r="Y72">
            <v>471172511.82000011</v>
          </cell>
          <cell r="Z72">
            <v>308607847.57000011</v>
          </cell>
          <cell r="AA72">
            <v>162564664.12</v>
          </cell>
          <cell r="AB72">
            <v>29948</v>
          </cell>
          <cell r="AC72">
            <v>1931372356.5699995</v>
          </cell>
          <cell r="AD72">
            <v>692529</v>
          </cell>
          <cell r="AE72">
            <v>2834300136.6099977</v>
          </cell>
          <cell r="AF72">
            <v>31522</v>
          </cell>
          <cell r="AG72">
            <v>2906889436.7800002</v>
          </cell>
          <cell r="AH72">
            <v>634896</v>
          </cell>
          <cell r="AI72">
            <v>2886873143.1100011</v>
          </cell>
          <cell r="AJ72">
            <v>-9.9821250993399682E-3</v>
          </cell>
          <cell r="AK72">
            <v>-17</v>
          </cell>
          <cell r="AL72">
            <v>24</v>
          </cell>
          <cell r="AM72">
            <v>24213.576261356182</v>
          </cell>
          <cell r="AN72">
            <v>0.30454220534000737</v>
          </cell>
          <cell r="AO72">
            <v>30</v>
          </cell>
          <cell r="AP72">
            <v>74</v>
          </cell>
          <cell r="AQ72">
            <v>0.30007039279177811</v>
          </cell>
          <cell r="AR72">
            <v>0.15053209329423131</v>
          </cell>
          <cell r="AS72">
            <v>19</v>
          </cell>
          <cell r="AT72">
            <v>79</v>
          </cell>
          <cell r="AU72">
            <v>0.77791801981037312</v>
          </cell>
          <cell r="AV72">
            <v>-0.31208698559316328</v>
          </cell>
          <cell r="AW72">
            <v>-31</v>
          </cell>
          <cell r="AX72">
            <v>9</v>
          </cell>
          <cell r="AY72">
            <v>0.49177757198196659</v>
          </cell>
          <cell r="AZ72">
            <v>23.593982772324356</v>
          </cell>
          <cell r="BA72">
            <v>70</v>
          </cell>
          <cell r="BB72">
            <v>5.3571763781733324E-4</v>
          </cell>
          <cell r="BC72">
            <v>-5.3571763781733324E-4</v>
          </cell>
          <cell r="BD72">
            <v>-35.267858818908664</v>
          </cell>
          <cell r="BE72">
            <v>31</v>
          </cell>
          <cell r="BF72">
            <v>287</v>
          </cell>
          <cell r="BH72" t="str">
            <v>Северо-Кавказский федеральный округ</v>
          </cell>
          <cell r="BI72">
            <v>64490.862714371557</v>
          </cell>
          <cell r="BJ72">
            <v>92217.798260897151</v>
          </cell>
        </row>
        <row r="73">
          <cell r="A73" t="str">
            <v>Тамбовская</v>
          </cell>
          <cell r="J73">
            <v>13609</v>
          </cell>
          <cell r="K73">
            <v>863148358.40999985</v>
          </cell>
          <cell r="L73">
            <v>295472</v>
          </cell>
          <cell r="M73">
            <v>1272682699.6700001</v>
          </cell>
          <cell r="N73">
            <v>4307.2869837751123</v>
          </cell>
          <cell r="O73">
            <v>63424.818753031068</v>
          </cell>
          <cell r="P73">
            <v>4.6058509774191798E-2</v>
          </cell>
          <cell r="Q73">
            <v>0.6782117480137112</v>
          </cell>
          <cell r="R73">
            <v>374514</v>
          </cell>
          <cell r="S73">
            <v>0.78894780969469769</v>
          </cell>
          <cell r="T73">
            <v>116817320.33590019</v>
          </cell>
          <cell r="U73">
            <v>13938.6</v>
          </cell>
          <cell r="V73">
            <v>774774593.94000006</v>
          </cell>
          <cell r="W73">
            <v>1536</v>
          </cell>
          <cell r="X73">
            <v>43213402.63000001</v>
          </cell>
          <cell r="Y73">
            <v>67664923.179999992</v>
          </cell>
          <cell r="Z73">
            <v>48407156.719999999</v>
          </cell>
          <cell r="AA73">
            <v>19257766.460000001</v>
          </cell>
          <cell r="AB73">
            <v>14849</v>
          </cell>
          <cell r="AC73">
            <v>651238600.86999977</v>
          </cell>
          <cell r="AD73">
            <v>290165</v>
          </cell>
          <cell r="AE73">
            <v>1188500480.9000006</v>
          </cell>
          <cell r="AF73">
            <v>15134</v>
          </cell>
          <cell r="AG73">
            <v>871832836.13000011</v>
          </cell>
          <cell r="AH73">
            <v>295205</v>
          </cell>
          <cell r="AI73">
            <v>1315100628.6799989</v>
          </cell>
          <cell r="AJ73">
            <v>-1.2227843929564393E-2</v>
          </cell>
          <cell r="AK73">
            <v>-21</v>
          </cell>
          <cell r="AL73">
            <v>15</v>
          </cell>
          <cell r="AM73">
            <v>-16083.294857438246</v>
          </cell>
          <cell r="AN73">
            <v>-0.202284950894879</v>
          </cell>
          <cell r="AO73">
            <v>-20</v>
          </cell>
          <cell r="AP73">
            <v>23</v>
          </cell>
          <cell r="AQ73">
            <v>0.11019758081873358</v>
          </cell>
          <cell r="AR73">
            <v>-3.9340718678813211E-2</v>
          </cell>
          <cell r="AS73">
            <v>-5</v>
          </cell>
          <cell r="AT73">
            <v>47</v>
          </cell>
          <cell r="AU73">
            <v>1.5658318730269349</v>
          </cell>
          <cell r="AV73">
            <v>0.47582686762339854</v>
          </cell>
          <cell r="AW73">
            <v>48</v>
          </cell>
          <cell r="AX73">
            <v>78</v>
          </cell>
          <cell r="AY73">
            <v>-0.11920552206011525</v>
          </cell>
          <cell r="AZ73">
            <v>-5.7191161087668014</v>
          </cell>
          <cell r="BA73">
            <v>25</v>
          </cell>
          <cell r="BB73">
            <v>1.8289593851773991E-2</v>
          </cell>
          <cell r="BC73">
            <v>-1.8289593851773991E-2</v>
          </cell>
          <cell r="BD73">
            <v>-44.144796925887</v>
          </cell>
          <cell r="BE73">
            <v>20</v>
          </cell>
          <cell r="BF73">
            <v>208</v>
          </cell>
          <cell r="BH73" t="str">
            <v>Центральный федеральный округ</v>
          </cell>
          <cell r="BI73">
            <v>43857.404597615983</v>
          </cell>
          <cell r="BJ73">
            <v>57607.561525703721</v>
          </cell>
        </row>
        <row r="74">
          <cell r="A74" t="str">
            <v>Татарстан</v>
          </cell>
          <cell r="J74">
            <v>83793</v>
          </cell>
          <cell r="K74">
            <v>6548472120.5399952</v>
          </cell>
          <cell r="L74">
            <v>1254086</v>
          </cell>
          <cell r="M74">
            <v>8264349506.6780033</v>
          </cell>
          <cell r="N74">
            <v>6589.9384146525863</v>
          </cell>
          <cell r="O74">
            <v>78150.586809637985</v>
          </cell>
          <cell r="P74">
            <v>6.6815991885723944E-2</v>
          </cell>
          <cell r="Q74">
            <v>0.7923759898160776</v>
          </cell>
          <cell r="R74">
            <v>1240389</v>
          </cell>
          <cell r="S74">
            <v>1.0110425036016928</v>
          </cell>
          <cell r="T74">
            <v>-184923000.39793205</v>
          </cell>
          <cell r="U74">
            <v>95346</v>
          </cell>
          <cell r="V74">
            <v>6981490649.9700012</v>
          </cell>
          <cell r="W74">
            <v>14078</v>
          </cell>
          <cell r="X74">
            <v>1300044919</v>
          </cell>
          <cell r="Y74">
            <v>653191161.36000001</v>
          </cell>
          <cell r="Z74">
            <v>301171206.60209</v>
          </cell>
          <cell r="AA74">
            <v>352019954.75791007</v>
          </cell>
          <cell r="AB74">
            <v>85634</v>
          </cell>
          <cell r="AC74">
            <v>4698705143.9800024</v>
          </cell>
          <cell r="AD74">
            <v>1119633</v>
          </cell>
          <cell r="AE74">
            <v>6988404826.7900066</v>
          </cell>
          <cell r="AF74">
            <v>82025</v>
          </cell>
          <cell r="AG74">
            <v>6496101811.4299994</v>
          </cell>
          <cell r="AH74">
            <v>1134224</v>
          </cell>
          <cell r="AI74">
            <v>7606070987.9800053</v>
          </cell>
          <cell r="AJ74">
            <v>8.5296381819677525E-3</v>
          </cell>
          <cell r="AK74">
            <v>15</v>
          </cell>
          <cell r="AL74">
            <v>76</v>
          </cell>
          <cell r="AM74">
            <v>-1357.5268008313287</v>
          </cell>
          <cell r="AN74">
            <v>-1.7074066270546948E-2</v>
          </cell>
          <cell r="AO74">
            <v>-2</v>
          </cell>
          <cell r="AP74">
            <v>56</v>
          </cell>
          <cell r="AQ74">
            <v>0.14765171061187674</v>
          </cell>
          <cell r="AR74">
            <v>-1.8865888856700597E-3</v>
          </cell>
          <cell r="AS74">
            <v>0</v>
          </cell>
          <cell r="AT74">
            <v>60</v>
          </cell>
          <cell r="AU74">
            <v>0.50243737875029537</v>
          </cell>
          <cell r="AV74">
            <v>-0.58756762665324103</v>
          </cell>
          <cell r="AW74">
            <v>-59</v>
          </cell>
          <cell r="AX74">
            <v>2</v>
          </cell>
          <cell r="AY74">
            <v>2.9059727033866833E-2</v>
          </cell>
          <cell r="AZ74">
            <v>1.3941967630655685</v>
          </cell>
          <cell r="BA74">
            <v>47</v>
          </cell>
          <cell r="BB74">
            <v>0.12008667125745669</v>
          </cell>
          <cell r="BC74">
            <v>-0.12008667125745669</v>
          </cell>
          <cell r="BD74">
            <v>-95.043335628728343</v>
          </cell>
          <cell r="BE74">
            <v>4</v>
          </cell>
          <cell r="BF74">
            <v>245</v>
          </cell>
          <cell r="BH74" t="str">
            <v>Приволжский федеральный округ</v>
          </cell>
          <cell r="BI74">
            <v>54869.621224980758</v>
          </cell>
          <cell r="BJ74">
            <v>79196.608490460218</v>
          </cell>
          <cell r="BK74" t="str">
            <v>*</v>
          </cell>
        </row>
        <row r="75">
          <cell r="A75" t="str">
            <v>Тверская</v>
          </cell>
          <cell r="J75">
            <v>19796</v>
          </cell>
          <cell r="K75">
            <v>1281973268.1400006</v>
          </cell>
          <cell r="L75">
            <v>378337</v>
          </cell>
          <cell r="M75">
            <v>1737960085.2499981</v>
          </cell>
          <cell r="N75">
            <v>4593.6825773054134</v>
          </cell>
          <cell r="O75">
            <v>64759.207321681177</v>
          </cell>
          <cell r="P75">
            <v>5.2323721972738588E-2</v>
          </cell>
          <cell r="Q75">
            <v>0.73763101869833458</v>
          </cell>
          <cell r="R75">
            <v>592712</v>
          </cell>
          <cell r="S75">
            <v>0.63831506701399665</v>
          </cell>
          <cell r="T75">
            <v>56255997.502497911</v>
          </cell>
          <cell r="U75">
            <v>20488.053293288729</v>
          </cell>
          <cell r="V75">
            <v>1167567268.0600004</v>
          </cell>
          <cell r="W75">
            <v>1313</v>
          </cell>
          <cell r="X75">
            <v>49090114.489999995</v>
          </cell>
          <cell r="Y75">
            <v>72709616.629999995</v>
          </cell>
          <cell r="Z75">
            <v>51724518.619999997</v>
          </cell>
          <cell r="AA75">
            <v>20985098.009999998</v>
          </cell>
          <cell r="AB75">
            <v>17296</v>
          </cell>
          <cell r="AC75">
            <v>853994538.58999968</v>
          </cell>
          <cell r="AD75">
            <v>391952</v>
          </cell>
          <cell r="AE75">
            <v>1731715306.0359988</v>
          </cell>
          <cell r="AF75">
            <v>20169</v>
          </cell>
          <cell r="AG75">
            <v>1187879793.5500002</v>
          </cell>
          <cell r="AH75">
            <v>387921</v>
          </cell>
          <cell r="AI75">
            <v>1835799062.650001</v>
          </cell>
          <cell r="AJ75">
            <v>-5.9626317310176036E-3</v>
          </cell>
          <cell r="AK75">
            <v>-10</v>
          </cell>
          <cell r="AL75">
            <v>36</v>
          </cell>
          <cell r="AM75">
            <v>-14748.906288788137</v>
          </cell>
          <cell r="AN75">
            <v>-0.18550190186937174</v>
          </cell>
          <cell r="AO75">
            <v>-19</v>
          </cell>
          <cell r="AP75">
            <v>27</v>
          </cell>
          <cell r="AQ75">
            <v>6.4086127715711247E-2</v>
          </cell>
          <cell r="AR75">
            <v>-8.5452171781835548E-2</v>
          </cell>
          <cell r="AS75">
            <v>-11</v>
          </cell>
          <cell r="AT75">
            <v>21</v>
          </cell>
          <cell r="AU75">
            <v>1.4811457945328577</v>
          </cell>
          <cell r="AV75">
            <v>0.39114078912932126</v>
          </cell>
          <cell r="AW75">
            <v>39</v>
          </cell>
          <cell r="AX75">
            <v>70</v>
          </cell>
          <cell r="AY75">
            <v>-4.2037638054110871E-2</v>
          </cell>
          <cell r="AZ75">
            <v>-2.0168372137033308</v>
          </cell>
          <cell r="BA75">
            <v>36</v>
          </cell>
          <cell r="BB75">
            <v>-3.4736396293423684E-2</v>
          </cell>
          <cell r="BC75">
            <v>3.4736396293423684E-2</v>
          </cell>
          <cell r="BD75">
            <v>-17.63180185328816</v>
          </cell>
          <cell r="BE75">
            <v>65</v>
          </cell>
          <cell r="BF75">
            <v>255</v>
          </cell>
          <cell r="BH75" t="str">
            <v>Центральный федеральный округ</v>
          </cell>
          <cell r="BI75">
            <v>49375.262406914873</v>
          </cell>
          <cell r="BJ75">
            <v>58896.315808914682</v>
          </cell>
        </row>
        <row r="76">
          <cell r="A76" t="str">
            <v>Томская</v>
          </cell>
          <cell r="J76">
            <v>18768</v>
          </cell>
          <cell r="K76">
            <v>973943331.71000028</v>
          </cell>
          <cell r="L76">
            <v>279005</v>
          </cell>
          <cell r="M76">
            <v>1477019908.3300011</v>
          </cell>
          <cell r="N76">
            <v>5293.8832935968931</v>
          </cell>
          <cell r="O76">
            <v>51893.826284633433</v>
          </cell>
          <cell r="P76">
            <v>6.7267611691546741E-2</v>
          </cell>
          <cell r="Q76">
            <v>0.65939756547438377</v>
          </cell>
          <cell r="R76">
            <v>355741</v>
          </cell>
          <cell r="S76">
            <v>0.78429250494039204</v>
          </cell>
          <cell r="T76">
            <v>163361997.70410061</v>
          </cell>
          <cell r="U76">
            <v>19530</v>
          </cell>
          <cell r="V76">
            <v>1007445488.1900001</v>
          </cell>
          <cell r="W76">
            <v>453</v>
          </cell>
          <cell r="X76">
            <v>17193604.119999997</v>
          </cell>
          <cell r="Y76">
            <v>20662305.75</v>
          </cell>
          <cell r="Z76">
            <v>15224283.760000002</v>
          </cell>
          <cell r="AA76">
            <v>5438021.9899999993</v>
          </cell>
          <cell r="AB76">
            <v>20719</v>
          </cell>
          <cell r="AC76">
            <v>814001982.15999997</v>
          </cell>
          <cell r="AD76">
            <v>277259</v>
          </cell>
          <cell r="AE76">
            <v>1405944362.3600008</v>
          </cell>
          <cell r="AF76">
            <v>17680</v>
          </cell>
          <cell r="AG76">
            <v>923210561.2299999</v>
          </cell>
          <cell r="AH76">
            <v>277035</v>
          </cell>
          <cell r="AI76">
            <v>1499391072.0599992</v>
          </cell>
          <cell r="AJ76">
            <v>8.9812579877905502E-3</v>
          </cell>
          <cell r="AK76">
            <v>15</v>
          </cell>
          <cell r="AL76">
            <v>76</v>
          </cell>
          <cell r="AM76">
            <v>-27614.287325835881</v>
          </cell>
          <cell r="AN76">
            <v>-0.34731407993309177</v>
          </cell>
          <cell r="AO76">
            <v>-35</v>
          </cell>
          <cell r="AP76">
            <v>3</v>
          </cell>
          <cell r="AQ76">
            <v>2.3195084485407066E-2</v>
          </cell>
          <cell r="AR76">
            <v>-0.12634321501213974</v>
          </cell>
          <cell r="AS76">
            <v>-16</v>
          </cell>
          <cell r="AT76">
            <v>5</v>
          </cell>
          <cell r="AU76">
            <v>1.2017437185240951</v>
          </cell>
          <cell r="AV76">
            <v>0.11173871312055872</v>
          </cell>
          <cell r="AW76">
            <v>11</v>
          </cell>
          <cell r="AX76">
            <v>47</v>
          </cell>
          <cell r="AY76">
            <v>-0.14363952535794311</v>
          </cell>
          <cell r="AZ76">
            <v>-6.8913848044384425</v>
          </cell>
          <cell r="BA76">
            <v>22</v>
          </cell>
          <cell r="BB76">
            <v>6.297360951312672E-3</v>
          </cell>
          <cell r="BC76">
            <v>-6.297360951312672E-3</v>
          </cell>
          <cell r="BD76">
            <v>-38.148680475656334</v>
          </cell>
          <cell r="BE76">
            <v>27</v>
          </cell>
          <cell r="BF76">
            <v>180</v>
          </cell>
          <cell r="BH76" t="str">
            <v>Сибирский федеральный округ</v>
          </cell>
          <cell r="BI76">
            <v>39287.706074617498</v>
          </cell>
          <cell r="BJ76">
            <v>52217.791924773752</v>
          </cell>
        </row>
        <row r="77">
          <cell r="A77" t="str">
            <v>Тульская</v>
          </cell>
          <cell r="J77">
            <v>21110</v>
          </cell>
          <cell r="K77">
            <v>1298751513.27</v>
          </cell>
          <cell r="L77">
            <v>409587</v>
          </cell>
          <cell r="M77">
            <v>2048527881.1000018</v>
          </cell>
          <cell r="N77">
            <v>5001.4475095645166</v>
          </cell>
          <cell r="O77">
            <v>61523.046578398862</v>
          </cell>
          <cell r="P77">
            <v>5.1539721719683483E-2</v>
          </cell>
          <cell r="Q77">
            <v>0.63399259792969331</v>
          </cell>
          <cell r="R77">
            <v>606097</v>
          </cell>
          <cell r="S77">
            <v>0.67577796953292957</v>
          </cell>
          <cell r="T77">
            <v>278614955.17700148</v>
          </cell>
          <cell r="U77">
            <v>23176</v>
          </cell>
          <cell r="V77">
            <v>1262086265.7399998</v>
          </cell>
          <cell r="W77">
            <v>1454</v>
          </cell>
          <cell r="X77">
            <v>53855460.460000008</v>
          </cell>
          <cell r="Y77">
            <v>47401096.140000001</v>
          </cell>
          <cell r="Z77">
            <v>29729016.039999999</v>
          </cell>
          <cell r="AA77">
            <v>17672080.100000001</v>
          </cell>
          <cell r="AB77">
            <v>20539</v>
          </cell>
          <cell r="AC77">
            <v>948479318.72000027</v>
          </cell>
          <cell r="AD77">
            <v>423469</v>
          </cell>
          <cell r="AE77">
            <v>1996405019.4900002</v>
          </cell>
          <cell r="AF77">
            <v>21617</v>
          </cell>
          <cell r="AG77">
            <v>1251532755.4200003</v>
          </cell>
          <cell r="AH77">
            <v>423294</v>
          </cell>
          <cell r="AI77">
            <v>2153818001.619998</v>
          </cell>
          <cell r="AJ77">
            <v>-6.7466319840727082E-3</v>
          </cell>
          <cell r="AK77">
            <v>-12</v>
          </cell>
          <cell r="AL77">
            <v>33</v>
          </cell>
          <cell r="AM77">
            <v>-17985.067032070452</v>
          </cell>
          <cell r="AN77">
            <v>-0.22620417232112836</v>
          </cell>
          <cell r="AO77">
            <v>-23</v>
          </cell>
          <cell r="AP77">
            <v>16</v>
          </cell>
          <cell r="AQ77">
            <v>6.2737314463237825E-2</v>
          </cell>
          <cell r="AR77">
            <v>-8.680098503430897E-2</v>
          </cell>
          <cell r="AS77">
            <v>-11</v>
          </cell>
          <cell r="AT77">
            <v>21</v>
          </cell>
          <cell r="AU77">
            <v>0.88015394790294577</v>
          </cell>
          <cell r="AV77">
            <v>-0.20985105750059063</v>
          </cell>
          <cell r="AW77">
            <v>-21</v>
          </cell>
          <cell r="AX77">
            <v>19</v>
          </cell>
          <cell r="AY77">
            <v>-0.17663298970169705</v>
          </cell>
          <cell r="AZ77">
            <v>-8.4743102440605114</v>
          </cell>
          <cell r="BA77">
            <v>16</v>
          </cell>
          <cell r="BB77">
            <v>-3.2781620378351188E-2</v>
          </cell>
          <cell r="BC77">
            <v>3.2781620378351188E-2</v>
          </cell>
          <cell r="BD77">
            <v>-18.609189810824407</v>
          </cell>
          <cell r="BE77">
            <v>63</v>
          </cell>
          <cell r="BF77">
            <v>168</v>
          </cell>
          <cell r="BH77" t="str">
            <v>Центральный федеральный округ</v>
          </cell>
          <cell r="BI77">
            <v>46179.430289692791</v>
          </cell>
          <cell r="BJ77">
            <v>57895.765157977534</v>
          </cell>
        </row>
        <row r="78">
          <cell r="A78" t="str">
            <v>Тыва</v>
          </cell>
          <cell r="J78">
            <v>2106</v>
          </cell>
          <cell r="K78">
            <v>157992000.38999996</v>
          </cell>
          <cell r="L78">
            <v>44333</v>
          </cell>
          <cell r="M78">
            <v>136405412.59000009</v>
          </cell>
          <cell r="N78">
            <v>3076.8369519319717</v>
          </cell>
          <cell r="O78">
            <v>75019.943205128191</v>
          </cell>
          <cell r="P78">
            <v>4.7504116572305057E-2</v>
          </cell>
          <cell r="Q78">
            <v>1.1582531615873899</v>
          </cell>
          <cell r="R78">
            <v>55796</v>
          </cell>
          <cell r="S78">
            <v>0.79455516524482039</v>
          </cell>
          <cell r="T78">
            <v>-52959832.695699885</v>
          </cell>
          <cell r="U78">
            <v>1880</v>
          </cell>
          <cell r="V78">
            <v>120587514.27000001</v>
          </cell>
          <cell r="W78">
            <v>91</v>
          </cell>
          <cell r="X78">
            <v>4830782.6399999997</v>
          </cell>
          <cell r="Y78">
            <v>6299992</v>
          </cell>
          <cell r="Z78">
            <v>5167623.28</v>
          </cell>
          <cell r="AA78">
            <v>1132368.72</v>
          </cell>
          <cell r="AB78">
            <v>1830</v>
          </cell>
          <cell r="AC78">
            <v>98104939.689999998</v>
          </cell>
          <cell r="AD78">
            <v>46489</v>
          </cell>
          <cell r="AE78">
            <v>141526445.14999989</v>
          </cell>
          <cell r="AF78">
            <v>2076</v>
          </cell>
          <cell r="AG78">
            <v>142601017.00000006</v>
          </cell>
          <cell r="AH78">
            <v>43810</v>
          </cell>
          <cell r="AI78">
            <v>138187483.11000007</v>
          </cell>
          <cell r="AJ78">
            <v>-1.0782237131451135E-2</v>
          </cell>
          <cell r="AK78">
            <v>-18</v>
          </cell>
          <cell r="AL78">
            <v>22</v>
          </cell>
          <cell r="AM78">
            <v>-4488.1704053411231</v>
          </cell>
          <cell r="AN78">
            <v>-5.6449212558731095E-2</v>
          </cell>
          <cell r="AO78">
            <v>-6</v>
          </cell>
          <cell r="AP78">
            <v>51</v>
          </cell>
          <cell r="AQ78">
            <v>4.8404255319148937E-2</v>
          </cell>
          <cell r="AR78">
            <v>-0.10113404417839786</v>
          </cell>
          <cell r="AS78">
            <v>-13</v>
          </cell>
          <cell r="AT78">
            <v>12</v>
          </cell>
          <cell r="AU78">
            <v>1.3041348513250433</v>
          </cell>
          <cell r="AV78">
            <v>0.21412984592150686</v>
          </cell>
          <cell r="AW78">
            <v>21</v>
          </cell>
          <cell r="AX78">
            <v>57</v>
          </cell>
          <cell r="AY78">
            <v>0.50422488517842834</v>
          </cell>
          <cell r="AZ78">
            <v>24.191166763321437</v>
          </cell>
          <cell r="BA78">
            <v>71</v>
          </cell>
          <cell r="BB78">
            <v>-4.6376562197509089E-2</v>
          </cell>
          <cell r="BC78">
            <v>4.6376562197509089E-2</v>
          </cell>
          <cell r="BD78">
            <v>-11.811718901245458</v>
          </cell>
          <cell r="BE78">
            <v>71</v>
          </cell>
          <cell r="BF78">
            <v>284</v>
          </cell>
          <cell r="BH78" t="str">
            <v>Сибирский федеральный округ</v>
          </cell>
          <cell r="BI78">
            <v>53609.256661202184</v>
          </cell>
          <cell r="BJ78">
            <v>68690.277938343002</v>
          </cell>
        </row>
        <row r="79">
          <cell r="A79" t="str">
            <v>Тюменская</v>
          </cell>
          <cell r="J79">
            <v>23935</v>
          </cell>
          <cell r="K79">
            <v>1477509040.7500007</v>
          </cell>
          <cell r="L79">
            <v>440708</v>
          </cell>
          <cell r="M79">
            <v>2881206154.4399972</v>
          </cell>
          <cell r="N79">
            <v>6537.676090381834</v>
          </cell>
          <cell r="O79">
            <v>61730.062283267209</v>
          </cell>
          <cell r="P79">
            <v>5.4310337003185785E-2</v>
          </cell>
          <cell r="Q79">
            <v>0.51280920612817982</v>
          </cell>
          <cell r="R79">
            <v>576314</v>
          </cell>
          <cell r="S79">
            <v>0.76470118720003333</v>
          </cell>
          <cell r="T79">
            <v>741019698.16879725</v>
          </cell>
          <cell r="U79">
            <v>65477.3</v>
          </cell>
          <cell r="V79">
            <v>3710775954.7000008</v>
          </cell>
          <cell r="W79">
            <v>6116</v>
          </cell>
          <cell r="X79">
            <v>222324761.68999994</v>
          </cell>
          <cell r="Y79">
            <v>310631236.50999999</v>
          </cell>
          <cell r="Z79">
            <v>206231437.80922115</v>
          </cell>
          <cell r="AA79">
            <v>104399798.70077878</v>
          </cell>
          <cell r="AB79">
            <v>27042</v>
          </cell>
          <cell r="AC79">
            <v>1341204967.95</v>
          </cell>
          <cell r="AD79">
            <v>451288</v>
          </cell>
          <cell r="AE79">
            <v>2786778359.6899996</v>
          </cell>
          <cell r="AF79">
            <v>22865</v>
          </cell>
          <cell r="AG79">
            <v>1405831571.8600006</v>
          </cell>
          <cell r="AH79">
            <v>442592</v>
          </cell>
          <cell r="AI79">
            <v>2955760625.5499983</v>
          </cell>
          <cell r="AJ79">
            <v>-3.9760167005704061E-3</v>
          </cell>
          <cell r="AK79">
            <v>-7</v>
          </cell>
          <cell r="AL79">
            <v>43</v>
          </cell>
          <cell r="AM79">
            <v>-17778.051327202105</v>
          </cell>
          <cell r="AN79">
            <v>-0.22360046691965738</v>
          </cell>
          <cell r="AO79">
            <v>-22</v>
          </cell>
          <cell r="AP79">
            <v>20</v>
          </cell>
          <cell r="AQ79">
            <v>9.3406417185803323E-2</v>
          </cell>
          <cell r="AR79">
            <v>-5.6131882311743472E-2</v>
          </cell>
          <cell r="AS79">
            <v>-7</v>
          </cell>
          <cell r="AT79">
            <v>37</v>
          </cell>
          <cell r="AU79">
            <v>1.3971958595558096</v>
          </cell>
          <cell r="AV79">
            <v>0.30719085415227321</v>
          </cell>
          <cell r="AW79">
            <v>31</v>
          </cell>
          <cell r="AX79">
            <v>66</v>
          </cell>
          <cell r="AY79">
            <v>-0.33401401801535102</v>
          </cell>
          <cell r="AZ79">
            <v>-16.024970303155701</v>
          </cell>
          <cell r="BA79">
            <v>8</v>
          </cell>
          <cell r="BB79">
            <v>-2.344400914715215E-2</v>
          </cell>
          <cell r="BC79">
            <v>2.344400914715215E-2</v>
          </cell>
          <cell r="BD79">
            <v>-23.277995426423924</v>
          </cell>
          <cell r="BE79">
            <v>53</v>
          </cell>
          <cell r="BF79">
            <v>227</v>
          </cell>
          <cell r="BH79" t="str">
            <v>Уральский федеральный округ</v>
          </cell>
          <cell r="BI79">
            <v>49597.107016862661</v>
          </cell>
          <cell r="BJ79">
            <v>61483.996145200115</v>
          </cell>
        </row>
        <row r="80">
          <cell r="A80" t="str">
            <v>Удмуртская</v>
          </cell>
          <cell r="J80">
            <v>22267</v>
          </cell>
          <cell r="K80">
            <v>1167945117.8100009</v>
          </cell>
          <cell r="L80">
            <v>374029</v>
          </cell>
          <cell r="M80">
            <v>1773944907.1536009</v>
          </cell>
          <cell r="N80">
            <v>4742.8004436918018</v>
          </cell>
          <cell r="O80">
            <v>52451.839844164053</v>
          </cell>
          <cell r="P80">
            <v>5.9532816974084898E-2</v>
          </cell>
          <cell r="Q80">
            <v>0.65838860784241471</v>
          </cell>
          <cell r="R80">
            <v>519154</v>
          </cell>
          <cell r="S80">
            <v>0.72045866929658642</v>
          </cell>
          <cell r="T80">
            <v>197992460.69827175</v>
          </cell>
          <cell r="U80">
            <v>23185</v>
          </cell>
          <cell r="V80">
            <v>1105053500.2800002</v>
          </cell>
          <cell r="W80">
            <v>2464</v>
          </cell>
          <cell r="X80">
            <v>70333225.110000014</v>
          </cell>
          <cell r="Y80">
            <v>61658918.110000014</v>
          </cell>
          <cell r="Z80">
            <v>30596975.32</v>
          </cell>
          <cell r="AA80">
            <v>31061942.790000014</v>
          </cell>
          <cell r="AB80">
            <v>23845</v>
          </cell>
          <cell r="AC80">
            <v>959339008.9000001</v>
          </cell>
          <cell r="AD80">
            <v>378919</v>
          </cell>
          <cell r="AE80">
            <v>1741354425.0100007</v>
          </cell>
          <cell r="AF80">
            <v>21340</v>
          </cell>
          <cell r="AG80">
            <v>1090593532.3599999</v>
          </cell>
          <cell r="AH80">
            <v>373840</v>
          </cell>
          <cell r="AI80">
            <v>1823993411.0900016</v>
          </cell>
          <cell r="AJ80">
            <v>1.2464632703287071E-3</v>
          </cell>
          <cell r="AK80">
            <v>2</v>
          </cell>
          <cell r="AL80">
            <v>61</v>
          </cell>
          <cell r="AM80">
            <v>-27056.273766305261</v>
          </cell>
          <cell r="AN80">
            <v>-0.34029575772431103</v>
          </cell>
          <cell r="AO80">
            <v>-34</v>
          </cell>
          <cell r="AP80">
            <v>5</v>
          </cell>
          <cell r="AQ80">
            <v>0.10627560923010568</v>
          </cell>
          <cell r="AR80">
            <v>-4.3262690267441117E-2</v>
          </cell>
          <cell r="AS80">
            <v>-5</v>
          </cell>
          <cell r="AT80">
            <v>47</v>
          </cell>
          <cell r="AU80">
            <v>0.87666843108028214</v>
          </cell>
          <cell r="AV80">
            <v>-0.21333657432325426</v>
          </cell>
          <cell r="AW80">
            <v>-21</v>
          </cell>
          <cell r="AX80">
            <v>19</v>
          </cell>
          <cell r="AY80">
            <v>-0.14494985994491594</v>
          </cell>
          <cell r="AZ80">
            <v>-6.9542506475195331</v>
          </cell>
          <cell r="BA80">
            <v>21</v>
          </cell>
          <cell r="BB80">
            <v>-1.290513275924406E-2</v>
          </cell>
          <cell r="BC80">
            <v>1.290513275924406E-2</v>
          </cell>
          <cell r="BD80">
            <v>-28.547433620377973</v>
          </cell>
          <cell r="BE80">
            <v>41</v>
          </cell>
          <cell r="BF80">
            <v>194</v>
          </cell>
          <cell r="BH80" t="str">
            <v>Приволжский федеральный округ</v>
          </cell>
          <cell r="BI80">
            <v>40232.292258335088</v>
          </cell>
          <cell r="BJ80">
            <v>51105.601328959696</v>
          </cell>
        </row>
        <row r="81">
          <cell r="A81" t="str">
            <v>Ульяновская</v>
          </cell>
          <cell r="J81">
            <v>20564</v>
          </cell>
          <cell r="K81">
            <v>2107176561.51</v>
          </cell>
          <cell r="L81">
            <v>322321</v>
          </cell>
          <cell r="M81">
            <v>1757354986.1659975</v>
          </cell>
          <cell r="N81">
            <v>5452.1889239795037</v>
          </cell>
          <cell r="O81">
            <v>102469.1967277767</v>
          </cell>
          <cell r="P81">
            <v>6.3799752420723443E-2</v>
          </cell>
          <cell r="Q81">
            <v>1.1990614179251311</v>
          </cell>
          <cell r="R81">
            <v>406348</v>
          </cell>
          <cell r="S81">
            <v>0.79321419079212896</v>
          </cell>
          <cell r="T81">
            <v>-754013222.16218185</v>
          </cell>
          <cell r="U81">
            <v>21996</v>
          </cell>
          <cell r="V81">
            <v>2143916847.7800007</v>
          </cell>
          <cell r="W81">
            <v>1730</v>
          </cell>
          <cell r="X81">
            <v>91980843.299999982</v>
          </cell>
          <cell r="Y81">
            <v>57745627.859999992</v>
          </cell>
          <cell r="Z81">
            <v>33895785.149999999</v>
          </cell>
          <cell r="AA81">
            <v>23849841.710000001</v>
          </cell>
          <cell r="AB81">
            <v>16098</v>
          </cell>
          <cell r="AC81">
            <v>974133042.29000056</v>
          </cell>
          <cell r="AD81">
            <v>265298</v>
          </cell>
          <cell r="AE81">
            <v>1404093421.9900014</v>
          </cell>
          <cell r="AF81">
            <v>19003</v>
          </cell>
          <cell r="AG81">
            <v>1961528092.8699989</v>
          </cell>
          <cell r="AH81">
            <v>297038</v>
          </cell>
          <cell r="AI81">
            <v>1693178664.7499998</v>
          </cell>
          <cell r="AJ81">
            <v>5.5133987169672521E-3</v>
          </cell>
          <cell r="AK81">
            <v>9</v>
          </cell>
          <cell r="AL81">
            <v>73</v>
          </cell>
          <cell r="AM81">
            <v>22961.083117307382</v>
          </cell>
          <cell r="AN81">
            <v>0.2887891823191735</v>
          </cell>
          <cell r="AO81">
            <v>29</v>
          </cell>
          <cell r="AP81">
            <v>73</v>
          </cell>
          <cell r="AQ81">
            <v>7.865066375704674E-2</v>
          </cell>
          <cell r="AR81">
            <v>-7.0887635740500055E-2</v>
          </cell>
          <cell r="AS81">
            <v>-9</v>
          </cell>
          <cell r="AT81">
            <v>31</v>
          </cell>
          <cell r="AU81">
            <v>0.62780059182171033</v>
          </cell>
          <cell r="AV81">
            <v>-0.46220441358182607</v>
          </cell>
          <cell r="AW81">
            <v>-46</v>
          </cell>
          <cell r="AX81">
            <v>3</v>
          </cell>
          <cell r="AY81">
            <v>0.55722262068198836</v>
          </cell>
          <cell r="AZ81">
            <v>26.733835908243424</v>
          </cell>
          <cell r="BA81">
            <v>73</v>
          </cell>
          <cell r="BB81">
            <v>0.21493942660706075</v>
          </cell>
          <cell r="BC81">
            <v>-0.21493942660706075</v>
          </cell>
          <cell r="BD81">
            <v>-142.46971330353034</v>
          </cell>
          <cell r="BE81">
            <v>1</v>
          </cell>
          <cell r="BF81">
            <v>254</v>
          </cell>
          <cell r="BH81" t="str">
            <v>Приволжский федеральный округ</v>
          </cell>
          <cell r="BI81">
            <v>60512.675008696766</v>
          </cell>
          <cell r="BJ81">
            <v>103222.02246329522</v>
          </cell>
        </row>
        <row r="82">
          <cell r="A82" t="str">
            <v>Хабаровский</v>
          </cell>
          <cell r="J82">
            <v>18073</v>
          </cell>
          <cell r="K82">
            <v>1365040298.0899999</v>
          </cell>
          <cell r="L82">
            <v>315440</v>
          </cell>
          <cell r="M82">
            <v>1932164977.0299983</v>
          </cell>
          <cell r="N82">
            <v>6125.3010938054731</v>
          </cell>
          <cell r="O82">
            <v>75529.259010125592</v>
          </cell>
          <cell r="P82">
            <v>5.7294572660410853E-2</v>
          </cell>
          <cell r="Q82">
            <v>0.70648226953593452</v>
          </cell>
          <cell r="R82">
            <v>427606</v>
          </cell>
          <cell r="S82">
            <v>0.73768843280964247</v>
          </cell>
          <cell r="T82">
            <v>122726734.22309875</v>
          </cell>
          <cell r="U82">
            <v>20007</v>
          </cell>
          <cell r="V82">
            <v>2273103146.4200001</v>
          </cell>
          <cell r="W82">
            <v>1809</v>
          </cell>
          <cell r="X82">
            <v>102680117.73000002</v>
          </cell>
          <cell r="Y82">
            <v>124893704.64999998</v>
          </cell>
          <cell r="Z82">
            <v>80332382.869352877</v>
          </cell>
          <cell r="AA82">
            <v>44561321.300647132</v>
          </cell>
          <cell r="AB82">
            <v>17983</v>
          </cell>
          <cell r="AC82">
            <v>982233513.5999999</v>
          </cell>
          <cell r="AD82">
            <v>322414</v>
          </cell>
          <cell r="AE82">
            <v>1930000694.6999993</v>
          </cell>
          <cell r="AF82">
            <v>17455</v>
          </cell>
          <cell r="AG82">
            <v>1200047678.5100005</v>
          </cell>
          <cell r="AH82">
            <v>324850</v>
          </cell>
          <cell r="AI82">
            <v>2011524422.6000011</v>
          </cell>
          <cell r="AJ82">
            <v>-9.9178104334533834E-4</v>
          </cell>
          <cell r="AK82">
            <v>-2</v>
          </cell>
          <cell r="AL82">
            <v>52</v>
          </cell>
          <cell r="AM82">
            <v>-3978.8546003437223</v>
          </cell>
          <cell r="AN82">
            <v>-5.0043378212155223E-2</v>
          </cell>
          <cell r="AO82">
            <v>-5</v>
          </cell>
          <cell r="AP82">
            <v>53</v>
          </cell>
          <cell r="AQ82">
            <v>9.041835357624832E-2</v>
          </cell>
          <cell r="AR82">
            <v>-5.9119945921298475E-2</v>
          </cell>
          <cell r="AS82">
            <v>-7</v>
          </cell>
          <cell r="AT82">
            <v>37</v>
          </cell>
          <cell r="AU82">
            <v>1.2163377624713203</v>
          </cell>
          <cell r="AV82">
            <v>0.12633275706778391</v>
          </cell>
          <cell r="AW82">
            <v>13</v>
          </cell>
          <cell r="AX82">
            <v>52</v>
          </cell>
          <cell r="AY82">
            <v>-8.2490559044240963E-2</v>
          </cell>
          <cell r="AZ82">
            <v>-3.9576445528520283</v>
          </cell>
          <cell r="BA82">
            <v>31</v>
          </cell>
          <cell r="BB82">
            <v>-2.1630574354711645E-2</v>
          </cell>
          <cell r="BC82">
            <v>2.1630574354711645E-2</v>
          </cell>
          <cell r="BD82">
            <v>-24.184712822644176</v>
          </cell>
          <cell r="BE82">
            <v>51</v>
          </cell>
          <cell r="BF82">
            <v>276</v>
          </cell>
          <cell r="BH82" t="str">
            <v>Дальневосточный федеральный округ</v>
          </cell>
          <cell r="BI82">
            <v>54620.114196741364</v>
          </cell>
          <cell r="BJ82">
            <v>68750.941192208556</v>
          </cell>
        </row>
        <row r="83">
          <cell r="A83" t="str">
            <v>Хакасия</v>
          </cell>
          <cell r="J83">
            <v>6838</v>
          </cell>
          <cell r="K83">
            <v>507477398.09999985</v>
          </cell>
          <cell r="L83">
            <v>138864</v>
          </cell>
          <cell r="M83">
            <v>506021837.04999989</v>
          </cell>
          <cell r="N83">
            <v>3644.0102333938235</v>
          </cell>
          <cell r="O83">
            <v>74214.302149751369</v>
          </cell>
          <cell r="P83">
            <v>4.924242424242424E-2</v>
          </cell>
          <cell r="Q83">
            <v>1.0028764787276485</v>
          </cell>
          <cell r="R83">
            <v>196771</v>
          </cell>
          <cell r="S83">
            <v>0.70571374846903256</v>
          </cell>
          <cell r="T83">
            <v>-117840583.57149994</v>
          </cell>
          <cell r="U83">
            <v>6953</v>
          </cell>
          <cell r="V83">
            <v>446563156.16999996</v>
          </cell>
          <cell r="W83">
            <v>610</v>
          </cell>
          <cell r="X83">
            <v>20360269.149999999</v>
          </cell>
          <cell r="Y83">
            <v>30068788.909999993</v>
          </cell>
          <cell r="Z83">
            <v>22802720.32</v>
          </cell>
          <cell r="AA83">
            <v>7266068.5899999999</v>
          </cell>
          <cell r="AB83">
            <v>7358</v>
          </cell>
          <cell r="AC83">
            <v>322332877.09000003</v>
          </cell>
          <cell r="AD83">
            <v>149745</v>
          </cell>
          <cell r="AE83">
            <v>534099169.96999997</v>
          </cell>
          <cell r="AF83">
            <v>7331</v>
          </cell>
          <cell r="AG83">
            <v>421840617.54999989</v>
          </cell>
          <cell r="AH83">
            <v>146351</v>
          </cell>
          <cell r="AI83">
            <v>551194195.4399997</v>
          </cell>
          <cell r="AJ83">
            <v>-9.043929461331951E-3</v>
          </cell>
          <cell r="AK83">
            <v>-16</v>
          </cell>
          <cell r="AL83">
            <v>27</v>
          </cell>
          <cell r="AM83">
            <v>-5293.811460717945</v>
          </cell>
          <cell r="AN83">
            <v>-6.658202817706993E-2</v>
          </cell>
          <cell r="AO83">
            <v>-7</v>
          </cell>
          <cell r="AP83">
            <v>48</v>
          </cell>
          <cell r="AQ83">
            <v>8.7731914281605067E-2</v>
          </cell>
          <cell r="AR83">
            <v>-6.1806385215941728E-2</v>
          </cell>
          <cell r="AS83">
            <v>-8</v>
          </cell>
          <cell r="AT83">
            <v>34</v>
          </cell>
          <cell r="AU83">
            <v>1.4768365137255564</v>
          </cell>
          <cell r="AV83">
            <v>0.38683150832201996</v>
          </cell>
          <cell r="AW83">
            <v>39</v>
          </cell>
          <cell r="AX83">
            <v>70</v>
          </cell>
          <cell r="AY83">
            <v>0.30243698536058261</v>
          </cell>
          <cell r="AZ83">
            <v>14.510000920849162</v>
          </cell>
          <cell r="BA83">
            <v>65</v>
          </cell>
          <cell r="BB83">
            <v>-7.2663527997595914E-2</v>
          </cell>
          <cell r="BC83">
            <v>7.2663527997595914E-2</v>
          </cell>
          <cell r="BD83">
            <v>1.3317639987979537</v>
          </cell>
          <cell r="BE83">
            <v>81</v>
          </cell>
          <cell r="BF83">
            <v>325</v>
          </cell>
          <cell r="BH83" t="str">
            <v>Сибирский федеральный округ</v>
          </cell>
          <cell r="BI83">
            <v>43807.131977439523</v>
          </cell>
          <cell r="BJ83">
            <v>57542.029402537155</v>
          </cell>
        </row>
        <row r="84">
          <cell r="A84" t="str">
            <v>Ханты-Мансийский Автономный округ - Югра</v>
          </cell>
          <cell r="J84">
            <v>31333</v>
          </cell>
          <cell r="K84">
            <v>1954728098.5700002</v>
          </cell>
          <cell r="L84">
            <v>529976</v>
          </cell>
          <cell r="M84">
            <v>3861854671.420001</v>
          </cell>
          <cell r="N84">
            <v>7286.8482184476297</v>
          </cell>
          <cell r="O84">
            <v>62385.60299269142</v>
          </cell>
          <cell r="P84">
            <v>5.9121545126571771E-2</v>
          </cell>
          <cell r="Q84">
            <v>0.506163039493987</v>
          </cell>
          <cell r="R84">
            <v>715345</v>
          </cell>
          <cell r="S84">
            <v>0.74086769321096813</v>
          </cell>
          <cell r="T84">
            <v>1018899998.4234009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37182</v>
          </cell>
          <cell r="AC84">
            <v>1667484212.5799999</v>
          </cell>
          <cell r="AD84">
            <v>548825</v>
          </cell>
          <cell r="AE84">
            <v>3773476837.4200025</v>
          </cell>
          <cell r="AF84">
            <v>32717</v>
          </cell>
          <cell r="AG84">
            <v>1872591299.9900002</v>
          </cell>
          <cell r="AH84">
            <v>541555</v>
          </cell>
          <cell r="AI84">
            <v>4003541169.3099976</v>
          </cell>
          <cell r="AJ84">
            <v>8.3519142281558018E-4</v>
          </cell>
          <cell r="AK84">
            <v>1</v>
          </cell>
          <cell r="AL84">
            <v>57</v>
          </cell>
          <cell r="AM84">
            <v>-17122.510617777894</v>
          </cell>
          <cell r="AN84">
            <v>-0.21535551329598229</v>
          </cell>
          <cell r="AO84">
            <v>-22</v>
          </cell>
          <cell r="AP84">
            <v>20</v>
          </cell>
          <cell r="AQ84">
            <v>0</v>
          </cell>
          <cell r="AR84">
            <v>0</v>
          </cell>
          <cell r="AS84">
            <v>0</v>
          </cell>
          <cell r="AT84">
            <v>60</v>
          </cell>
          <cell r="AU84">
            <v>0</v>
          </cell>
          <cell r="AV84">
            <v>0</v>
          </cell>
          <cell r="AW84">
            <v>0</v>
          </cell>
          <cell r="AX84">
            <v>37</v>
          </cell>
          <cell r="AY84">
            <v>-0.34264540325456239</v>
          </cell>
          <cell r="AZ84">
            <v>-16.439077749769218</v>
          </cell>
          <cell r="BA84">
            <v>7</v>
          </cell>
          <cell r="BB84">
            <v>-3.4344280963877372E-2</v>
          </cell>
          <cell r="BC84">
            <v>3.4344280963877372E-2</v>
          </cell>
          <cell r="BD84">
            <v>-17.827859518061317</v>
          </cell>
          <cell r="BE84">
            <v>64</v>
          </cell>
          <cell r="BF84">
            <v>245</v>
          </cell>
          <cell r="BH84" t="str">
            <v>Уральский федеральный округ</v>
          </cell>
          <cell r="BI84">
            <v>44846.544365015325</v>
          </cell>
          <cell r="BJ84">
            <v>57236.033254577138</v>
          </cell>
        </row>
        <row r="85">
          <cell r="A85" t="str">
            <v>Челябинская</v>
          </cell>
          <cell r="J85">
            <v>65649</v>
          </cell>
          <cell r="K85">
            <v>5877129103.6799984</v>
          </cell>
          <cell r="L85">
            <v>967320</v>
          </cell>
          <cell r="M85">
            <v>6065448669.4589968</v>
          </cell>
          <cell r="N85">
            <v>6270.3641705526579</v>
          </cell>
          <cell r="O85">
            <v>89523.512980852698</v>
          </cell>
          <cell r="P85">
            <v>6.7866889964024318E-2</v>
          </cell>
          <cell r="Q85">
            <v>0.96895207988038334</v>
          </cell>
          <cell r="R85">
            <v>1246356</v>
          </cell>
          <cell r="S85">
            <v>0.77611854077005282</v>
          </cell>
          <cell r="T85">
            <v>-1206733628.1965704</v>
          </cell>
          <cell r="U85">
            <v>71505</v>
          </cell>
          <cell r="V85">
            <v>5785237716</v>
          </cell>
          <cell r="W85">
            <v>8930</v>
          </cell>
          <cell r="X85">
            <v>333336794.49000001</v>
          </cell>
          <cell r="Y85">
            <v>499479441.05000007</v>
          </cell>
          <cell r="Z85">
            <v>292263325.07527065</v>
          </cell>
          <cell r="AA85">
            <v>207216115.9747293</v>
          </cell>
          <cell r="AB85">
            <v>67163</v>
          </cell>
          <cell r="AC85">
            <v>3789706580.6999946</v>
          </cell>
          <cell r="AD85">
            <v>935020</v>
          </cell>
          <cell r="AE85">
            <v>5604535741.6199961</v>
          </cell>
          <cell r="AF85">
            <v>67467</v>
          </cell>
          <cell r="AG85">
            <v>5506169189.7400055</v>
          </cell>
          <cell r="AH85">
            <v>913355</v>
          </cell>
          <cell r="AI85">
            <v>5909748630.6700048</v>
          </cell>
          <cell r="AJ85">
            <v>9.5805362602681271E-3</v>
          </cell>
          <cell r="AK85">
            <v>16</v>
          </cell>
          <cell r="AL85">
            <v>77</v>
          </cell>
          <cell r="AM85">
            <v>10015.399370383384</v>
          </cell>
          <cell r="AN85">
            <v>0.12596701035382879</v>
          </cell>
          <cell r="AO85">
            <v>13</v>
          </cell>
          <cell r="AP85">
            <v>67</v>
          </cell>
          <cell r="AQ85">
            <v>0.12488637158240683</v>
          </cell>
          <cell r="AR85">
            <v>-2.4651927915139968E-2</v>
          </cell>
          <cell r="AS85">
            <v>-3</v>
          </cell>
          <cell r="AT85">
            <v>53</v>
          </cell>
          <cell r="AU85">
            <v>1.4984227643221795</v>
          </cell>
          <cell r="AV85">
            <v>0.40841775891864307</v>
          </cell>
          <cell r="AW85">
            <v>41</v>
          </cell>
          <cell r="AX85">
            <v>74</v>
          </cell>
          <cell r="AY85">
            <v>0.25837932451997814</v>
          </cell>
          <cell r="AZ85">
            <v>12.396249196319012</v>
          </cell>
          <cell r="BA85">
            <v>63</v>
          </cell>
          <cell r="BB85">
            <v>3.4544715621056231E-2</v>
          </cell>
          <cell r="BC85">
            <v>-3.4544715621056231E-2</v>
          </cell>
          <cell r="BD85">
            <v>-52.272357810528121</v>
          </cell>
          <cell r="BE85">
            <v>12</v>
          </cell>
          <cell r="BF85">
            <v>346</v>
          </cell>
          <cell r="BH85" t="str">
            <v>Уральский федеральный округ</v>
          </cell>
          <cell r="BI85">
            <v>56425.510782722551</v>
          </cell>
          <cell r="BJ85">
            <v>81612.776464642055</v>
          </cell>
          <cell r="BK85" t="str">
            <v>*</v>
          </cell>
        </row>
        <row r="86">
          <cell r="A86" t="str">
            <v>Чеченская</v>
          </cell>
          <cell r="J86">
            <v>6925</v>
          </cell>
          <cell r="K86">
            <v>781122152.87000012</v>
          </cell>
          <cell r="L86">
            <v>190303</v>
          </cell>
          <cell r="M86">
            <v>680991897.77999926</v>
          </cell>
          <cell r="N86">
            <v>3578.4611791721582</v>
          </cell>
          <cell r="O86">
            <v>112797.42279711193</v>
          </cell>
          <cell r="P86">
            <v>3.63893370046715E-2</v>
          </cell>
          <cell r="Q86">
            <v>1.1470358978079191</v>
          </cell>
          <cell r="R86">
            <v>311815</v>
          </cell>
          <cell r="S86">
            <v>0.61030739380722543</v>
          </cell>
          <cell r="T86">
            <v>-256758391.57940066</v>
          </cell>
          <cell r="U86">
            <v>6348</v>
          </cell>
          <cell r="V86">
            <v>547991501.34000003</v>
          </cell>
          <cell r="W86">
            <v>412</v>
          </cell>
          <cell r="X86">
            <v>29527725.809999999</v>
          </cell>
          <cell r="Y86">
            <v>35771119.490000002</v>
          </cell>
          <cell r="Z86">
            <v>28340522.708417565</v>
          </cell>
          <cell r="AA86">
            <v>7430596.7815824337</v>
          </cell>
          <cell r="AB86">
            <v>3318</v>
          </cell>
          <cell r="AC86">
            <v>264111170.30000001</v>
          </cell>
          <cell r="AD86">
            <v>185970</v>
          </cell>
          <cell r="AE86">
            <v>579622042.00999963</v>
          </cell>
          <cell r="AF86">
            <v>5429</v>
          </cell>
          <cell r="AG86">
            <v>515743989.89000005</v>
          </cell>
          <cell r="AH86">
            <v>182021</v>
          </cell>
          <cell r="AI86">
            <v>621328508.18000031</v>
          </cell>
          <cell r="AJ86">
            <v>-2.1897016699084691E-2</v>
          </cell>
          <cell r="AK86">
            <v>-38</v>
          </cell>
          <cell r="AL86">
            <v>6</v>
          </cell>
          <cell r="AM86">
            <v>33289.309186642611</v>
          </cell>
          <cell r="AN86">
            <v>0.41869071815406783</v>
          </cell>
          <cell r="AO86">
            <v>42</v>
          </cell>
          <cell r="AP86">
            <v>76</v>
          </cell>
          <cell r="AQ86">
            <v>6.4902331442974165E-2</v>
          </cell>
          <cell r="AR86">
            <v>-8.463596805457263E-2</v>
          </cell>
          <cell r="AS86">
            <v>-11</v>
          </cell>
          <cell r="AT86">
            <v>21</v>
          </cell>
          <cell r="AU86">
            <v>1.2114417385264931</v>
          </cell>
          <cell r="AV86">
            <v>0.12143673312295666</v>
          </cell>
          <cell r="AW86">
            <v>12</v>
          </cell>
          <cell r="AX86">
            <v>50</v>
          </cell>
          <cell r="AY86">
            <v>0.4896570101401545</v>
          </cell>
          <cell r="AZ86">
            <v>23.492244705332563</v>
          </cell>
          <cell r="BA86">
            <v>69</v>
          </cell>
          <cell r="BB86">
            <v>2.3299456901650802E-2</v>
          </cell>
          <cell r="BC86">
            <v>-2.3299456901650802E-2</v>
          </cell>
          <cell r="BD86">
            <v>-46.6497284508254</v>
          </cell>
          <cell r="BE86">
            <v>17</v>
          </cell>
          <cell r="BF86">
            <v>239</v>
          </cell>
          <cell r="BH86" t="str">
            <v>Северо-Кавказский федеральный округ</v>
          </cell>
          <cell r="BI86">
            <v>79599.508830620864</v>
          </cell>
          <cell r="BJ86">
            <v>94997.971981948809</v>
          </cell>
        </row>
        <row r="87">
          <cell r="A87" t="str">
            <v>Чувашская</v>
          </cell>
          <cell r="J87">
            <v>17997</v>
          </cell>
          <cell r="K87">
            <v>961147744.53999996</v>
          </cell>
          <cell r="L87">
            <v>257289</v>
          </cell>
          <cell r="M87">
            <v>1363121418.4853003</v>
          </cell>
          <cell r="N87">
            <v>5298.0166990633115</v>
          </cell>
          <cell r="O87">
            <v>53405.99791854198</v>
          </cell>
          <cell r="P87">
            <v>6.9948579224140953E-2</v>
          </cell>
          <cell r="Q87">
            <v>0.7051079467359751</v>
          </cell>
          <cell r="R87">
            <v>315340</v>
          </cell>
          <cell r="S87">
            <v>0.81590981163188936</v>
          </cell>
          <cell r="T87">
            <v>88455747.69368124</v>
          </cell>
          <cell r="U87">
            <v>18346</v>
          </cell>
          <cell r="V87">
            <v>891706183.79000008</v>
          </cell>
          <cell r="W87">
            <v>1331</v>
          </cell>
          <cell r="X87">
            <v>27837198.43</v>
          </cell>
          <cell r="Y87">
            <v>29729446.299999997</v>
          </cell>
          <cell r="Z87">
            <v>18078792.809999999</v>
          </cell>
          <cell r="AA87">
            <v>11650653.49</v>
          </cell>
          <cell r="AB87">
            <v>18300</v>
          </cell>
          <cell r="AC87">
            <v>725927152.06000066</v>
          </cell>
          <cell r="AD87">
            <v>249082</v>
          </cell>
          <cell r="AE87">
            <v>1269162927.6200011</v>
          </cell>
          <cell r="AF87">
            <v>17584</v>
          </cell>
          <cell r="AG87">
            <v>926277296.48000062</v>
          </cell>
          <cell r="AH87">
            <v>249869</v>
          </cell>
          <cell r="AI87">
            <v>1370945204.3319988</v>
          </cell>
          <cell r="AJ87">
            <v>1.1662225520384761E-2</v>
          </cell>
          <cell r="AK87">
            <v>20</v>
          </cell>
          <cell r="AL87">
            <v>81</v>
          </cell>
          <cell r="AM87">
            <v>-26102.115691927334</v>
          </cell>
          <cell r="AN87">
            <v>-0.32829499414120561</v>
          </cell>
          <cell r="AO87">
            <v>-33</v>
          </cell>
          <cell r="AP87">
            <v>8</v>
          </cell>
          <cell r="AQ87">
            <v>7.2549874632072381E-2</v>
          </cell>
          <cell r="AR87">
            <v>-7.6988424865474414E-2</v>
          </cell>
          <cell r="AS87">
            <v>-10</v>
          </cell>
          <cell r="AT87">
            <v>25</v>
          </cell>
          <cell r="AU87">
            <v>1.06797551394255</v>
          </cell>
          <cell r="AV87">
            <v>-2.2029491460986428E-2</v>
          </cell>
          <cell r="AW87">
            <v>-2</v>
          </cell>
          <cell r="AX87">
            <v>32</v>
          </cell>
          <cell r="AY87">
            <v>-8.4275393849382985E-2</v>
          </cell>
          <cell r="AZ87">
            <v>-4.0432754641484676</v>
          </cell>
          <cell r="BA87">
            <v>30</v>
          </cell>
          <cell r="BB87">
            <v>3.2948988686456668E-2</v>
          </cell>
          <cell r="BC87">
            <v>-3.2948988686456668E-2</v>
          </cell>
          <cell r="BD87">
            <v>-51.474494343228336</v>
          </cell>
          <cell r="BE87">
            <v>13</v>
          </cell>
          <cell r="BF87">
            <v>189</v>
          </cell>
          <cell r="BH87" t="str">
            <v>Приволжский федеральный округ</v>
          </cell>
          <cell r="BI87">
            <v>39668.150385792389</v>
          </cell>
          <cell r="BJ87">
            <v>52677.280282074651</v>
          </cell>
        </row>
        <row r="88">
          <cell r="A88" t="str">
            <v>Чукотский</v>
          </cell>
          <cell r="J88">
            <v>194</v>
          </cell>
          <cell r="K88">
            <v>14400620.139999999</v>
          </cell>
          <cell r="L88">
            <v>9054</v>
          </cell>
          <cell r="M88">
            <v>31729214.48</v>
          </cell>
          <cell r="N88">
            <v>3504.4416258007509</v>
          </cell>
          <cell r="O88">
            <v>74230.000721649485</v>
          </cell>
          <cell r="P88">
            <v>2.1426993593991604E-2</v>
          </cell>
          <cell r="Q88">
            <v>0.4538599639482786</v>
          </cell>
          <cell r="R88">
            <v>14467</v>
          </cell>
          <cell r="S88">
            <v>0.62583811432916292</v>
          </cell>
          <cell r="T88">
            <v>10030875.0096</v>
          </cell>
          <cell r="U88">
            <v>140</v>
          </cell>
          <cell r="V88">
            <v>8984790.9800000004</v>
          </cell>
          <cell r="W88">
            <v>3</v>
          </cell>
          <cell r="X88">
            <v>35677</v>
          </cell>
          <cell r="Y88">
            <v>104762.75</v>
          </cell>
          <cell r="Z88">
            <v>69905.75</v>
          </cell>
          <cell r="AA88">
            <v>34857</v>
          </cell>
          <cell r="AB88">
            <v>153</v>
          </cell>
          <cell r="AC88">
            <v>7394370.9399999985</v>
          </cell>
          <cell r="AD88">
            <v>7528</v>
          </cell>
          <cell r="AE88">
            <v>27734451.220000017</v>
          </cell>
          <cell r="AF88">
            <v>180</v>
          </cell>
          <cell r="AG88">
            <v>9839336.3899999987</v>
          </cell>
          <cell r="AH88">
            <v>7658</v>
          </cell>
          <cell r="AI88">
            <v>28937747.889999997</v>
          </cell>
          <cell r="AJ88">
            <v>-3.6859360109764587E-2</v>
          </cell>
          <cell r="AK88">
            <v>-63</v>
          </cell>
          <cell r="AL88">
            <v>2</v>
          </cell>
          <cell r="AM88">
            <v>-5278.1128888198291</v>
          </cell>
          <cell r="AN88">
            <v>-6.6384582014845192E-2</v>
          </cell>
          <cell r="AO88">
            <v>-7</v>
          </cell>
          <cell r="AP88">
            <v>48</v>
          </cell>
          <cell r="AQ88">
            <v>2.1428571428571429E-2</v>
          </cell>
          <cell r="AR88">
            <v>-0.12810972806897536</v>
          </cell>
          <cell r="AS88">
            <v>-16</v>
          </cell>
          <cell r="AT88">
            <v>5</v>
          </cell>
          <cell r="AU88">
            <v>2.9364226252207306</v>
          </cell>
          <cell r="AV88">
            <v>1.8464176198171942</v>
          </cell>
          <cell r="AW88">
            <v>185</v>
          </cell>
          <cell r="AX88">
            <v>86</v>
          </cell>
          <cell r="AY88">
            <v>-0.41057147539184602</v>
          </cell>
          <cell r="AZ88">
            <v>-19.697962796803246</v>
          </cell>
          <cell r="BA88">
            <v>4</v>
          </cell>
          <cell r="BB88">
            <v>0.20270988310308183</v>
          </cell>
          <cell r="BC88">
            <v>-0.20270988310308183</v>
          </cell>
          <cell r="BD88">
            <v>-136.35494155154092</v>
          </cell>
          <cell r="BE88">
            <v>3</v>
          </cell>
          <cell r="BF88">
            <v>148</v>
          </cell>
          <cell r="BH88" t="str">
            <v>Дальневосточный федеральный округ</v>
          </cell>
          <cell r="BI88">
            <v>48329.221830065348</v>
          </cell>
          <cell r="BJ88">
            <v>54662.979944444436</v>
          </cell>
        </row>
        <row r="89">
          <cell r="A89" t="str">
            <v>Ямало-Ненецкий</v>
          </cell>
          <cell r="J89">
            <v>7507</v>
          </cell>
          <cell r="K89">
            <v>482892634.03000015</v>
          </cell>
          <cell r="L89">
            <v>172925</v>
          </cell>
          <cell r="M89">
            <v>1095472474.4579999</v>
          </cell>
          <cell r="N89">
            <v>6334.957203747289</v>
          </cell>
          <cell r="O89">
            <v>64325.647266551241</v>
          </cell>
          <cell r="P89">
            <v>4.3411883764637851E-2</v>
          </cell>
          <cell r="Q89">
            <v>0.44080763806403983</v>
          </cell>
          <cell r="R89">
            <v>229193</v>
          </cell>
          <cell r="S89">
            <v>0.75449511983350281</v>
          </cell>
          <cell r="T89">
            <v>360621171.30265981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8335</v>
          </cell>
          <cell r="AC89">
            <v>392377771.81000006</v>
          </cell>
          <cell r="AD89">
            <v>175584</v>
          </cell>
          <cell r="AE89">
            <v>1050740421.2199999</v>
          </cell>
          <cell r="AF89">
            <v>7357</v>
          </cell>
          <cell r="AG89">
            <v>452248934.55000001</v>
          </cell>
          <cell r="AH89">
            <v>172912</v>
          </cell>
          <cell r="AI89">
            <v>1108304420.2600014</v>
          </cell>
          <cell r="AJ89">
            <v>-1.487446993911834E-2</v>
          </cell>
          <cell r="AK89">
            <v>-26</v>
          </cell>
          <cell r="AL89">
            <v>13</v>
          </cell>
          <cell r="AM89">
            <v>-15182.466343918073</v>
          </cell>
          <cell r="AN89">
            <v>-0.19095493094328558</v>
          </cell>
          <cell r="AO89">
            <v>-19</v>
          </cell>
          <cell r="AP89">
            <v>27</v>
          </cell>
          <cell r="AQ89">
            <v>0</v>
          </cell>
          <cell r="AR89">
            <v>0</v>
          </cell>
          <cell r="AS89">
            <v>0</v>
          </cell>
          <cell r="AT89">
            <v>60</v>
          </cell>
          <cell r="AU89">
            <v>0</v>
          </cell>
          <cell r="AV89">
            <v>0</v>
          </cell>
          <cell r="AW89">
            <v>0</v>
          </cell>
          <cell r="AX89">
            <v>37</v>
          </cell>
          <cell r="AY89">
            <v>-0.42752254796877942</v>
          </cell>
          <cell r="AZ89">
            <v>-20.511223378697476</v>
          </cell>
          <cell r="BA89">
            <v>3</v>
          </cell>
          <cell r="BB89">
            <v>-1.5143748860944049E-2</v>
          </cell>
          <cell r="BC89">
            <v>1.5143748860944049E-2</v>
          </cell>
          <cell r="BD89">
            <v>-27.428125569527978</v>
          </cell>
          <cell r="BE89">
            <v>44</v>
          </cell>
          <cell r="BF89">
            <v>184</v>
          </cell>
          <cell r="BH89" t="str">
            <v>Уральский федеральный округ</v>
          </cell>
          <cell r="BI89">
            <v>47075.917433713264</v>
          </cell>
          <cell r="BJ89">
            <v>61471.922597526165</v>
          </cell>
        </row>
        <row r="90">
          <cell r="A90" t="str">
            <v>Ярославская</v>
          </cell>
          <cell r="J90">
            <v>18003</v>
          </cell>
          <cell r="K90">
            <v>1254884743.7500007</v>
          </cell>
          <cell r="L90">
            <v>294067</v>
          </cell>
          <cell r="M90">
            <v>1536618298.5300004</v>
          </cell>
          <cell r="N90">
            <v>5225.4020292314353</v>
          </cell>
          <cell r="O90">
            <v>69704.201730267217</v>
          </cell>
          <cell r="P90">
            <v>6.1220742211808871E-2</v>
          </cell>
          <cell r="Q90">
            <v>0.81665352088445198</v>
          </cell>
          <cell r="R90">
            <v>392271</v>
          </cell>
          <cell r="S90">
            <v>0.74965266359226146</v>
          </cell>
          <cell r="T90">
            <v>-71688653.881900311</v>
          </cell>
          <cell r="U90">
            <v>20026</v>
          </cell>
          <cell r="V90">
            <v>1298960853.3699999</v>
          </cell>
          <cell r="W90">
            <v>3372</v>
          </cell>
          <cell r="X90">
            <v>96440801.930000007</v>
          </cell>
          <cell r="Y90">
            <v>112955158.89999995</v>
          </cell>
          <cell r="Z90">
            <v>63405949.441644073</v>
          </cell>
          <cell r="AA90">
            <v>49549209.458355874</v>
          </cell>
          <cell r="AB90">
            <v>19138</v>
          </cell>
          <cell r="AC90">
            <v>955411088.69999909</v>
          </cell>
          <cell r="AD90">
            <v>308386</v>
          </cell>
          <cell r="AE90">
            <v>1522039219.1000021</v>
          </cell>
          <cell r="AF90">
            <v>18929</v>
          </cell>
          <cell r="AG90">
            <v>1204640966.6699996</v>
          </cell>
          <cell r="AH90">
            <v>298517</v>
          </cell>
          <cell r="AI90">
            <v>1584106621.2600007</v>
          </cell>
          <cell r="AJ90">
            <v>2.9343885080526794E-3</v>
          </cell>
          <cell r="AK90">
            <v>5</v>
          </cell>
          <cell r="AL90">
            <v>65</v>
          </cell>
          <cell r="AM90">
            <v>-9803.9118802020967</v>
          </cell>
          <cell r="AN90">
            <v>-0.1233070618205581</v>
          </cell>
          <cell r="AO90">
            <v>-12</v>
          </cell>
          <cell r="AP90">
            <v>38</v>
          </cell>
          <cell r="AQ90">
            <v>0.16838110456406671</v>
          </cell>
          <cell r="AR90">
            <v>1.8842805066519919E-2</v>
          </cell>
          <cell r="AS90">
            <v>2</v>
          </cell>
          <cell r="AT90">
            <v>66</v>
          </cell>
          <cell r="AU90">
            <v>1.1712382792294347</v>
          </cell>
          <cell r="AV90">
            <v>8.1233273825898289E-2</v>
          </cell>
          <cell r="AW90">
            <v>8</v>
          </cell>
          <cell r="AX90">
            <v>43</v>
          </cell>
          <cell r="AY90">
            <v>6.0588988161625723E-2</v>
          </cell>
          <cell r="AZ90">
            <v>2.9068742137154286</v>
          </cell>
          <cell r="BA90">
            <v>51</v>
          </cell>
          <cell r="BB90">
            <v>-4.6432068900663453E-2</v>
          </cell>
          <cell r="BC90">
            <v>4.6432068900663453E-2</v>
          </cell>
          <cell r="BD90">
            <v>-11.783965549668276</v>
          </cell>
          <cell r="BE90">
            <v>72</v>
          </cell>
          <cell r="BF90">
            <v>335</v>
          </cell>
          <cell r="BH90" t="str">
            <v>Центральный федеральный округ</v>
          </cell>
          <cell r="BI90">
            <v>49922.201311526755</v>
          </cell>
          <cell r="BJ90">
            <v>63639.968654973825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>
      <selection activeCell="M4" sqref="M4"/>
    </sheetView>
  </sheetViews>
  <sheetFormatPr defaultRowHeight="15" x14ac:dyDescent="0.25"/>
  <cols>
    <col min="2" max="2" width="20.140625" customWidth="1"/>
    <col min="3" max="3" width="7" bestFit="1" customWidth="1"/>
    <col min="4" max="4" width="12" bestFit="1" customWidth="1"/>
    <col min="5" max="5" width="8.5703125" bestFit="1" customWidth="1"/>
    <col min="6" max="6" width="12" bestFit="1" customWidth="1"/>
    <col min="11" max="11" width="15.7109375" bestFit="1" customWidth="1"/>
    <col min="12" max="12" width="12" bestFit="1" customWidth="1"/>
  </cols>
  <sheetData>
    <row r="1" spans="1:13" x14ac:dyDescent="0.25">
      <c r="A1">
        <v>1</v>
      </c>
      <c r="B1">
        <v>2</v>
      </c>
      <c r="C1">
        <v>3</v>
      </c>
    </row>
    <row r="2" spans="1:13" x14ac:dyDescent="0.25">
      <c r="A2">
        <v>0</v>
      </c>
      <c r="B2" t="s">
        <v>1</v>
      </c>
      <c r="C2">
        <v>4900</v>
      </c>
      <c r="D2">
        <v>617660016.78999996</v>
      </c>
      <c r="E2" s="1">
        <v>62242</v>
      </c>
      <c r="F2">
        <v>412333063.29000002</v>
      </c>
      <c r="J2">
        <f>D:D/C:C</f>
        <v>126053.0646510204</v>
      </c>
    </row>
    <row r="3" spans="1:13" x14ac:dyDescent="0.25">
      <c r="A3">
        <v>0</v>
      </c>
      <c r="B3" t="s">
        <v>2</v>
      </c>
      <c r="C3">
        <v>1013</v>
      </c>
      <c r="D3">
        <v>54976565.729999997</v>
      </c>
      <c r="E3">
        <v>33848</v>
      </c>
      <c r="F3">
        <v>127563356.73999999</v>
      </c>
    </row>
    <row r="4" spans="1:13" x14ac:dyDescent="0.25">
      <c r="A4">
        <v>0</v>
      </c>
      <c r="B4" t="s">
        <v>3</v>
      </c>
      <c r="C4">
        <v>18867</v>
      </c>
      <c r="D4">
        <v>1076798634.9300001</v>
      </c>
      <c r="E4">
        <v>424417</v>
      </c>
      <c r="F4">
        <v>1800606960.9400001</v>
      </c>
      <c r="J4">
        <f>SUM(C:C)</f>
        <v>1530035</v>
      </c>
      <c r="K4" s="1">
        <f>SUM(D:D)</f>
        <v>105796188214.90994</v>
      </c>
      <c r="L4">
        <f>SUM(E:E)</f>
        <v>28416071</v>
      </c>
      <c r="M4">
        <f>SUM(F:F)</f>
        <v>167536066099.31082</v>
      </c>
    </row>
    <row r="5" spans="1:13" x14ac:dyDescent="0.25">
      <c r="A5">
        <v>0</v>
      </c>
      <c r="B5" t="s">
        <v>4</v>
      </c>
      <c r="C5">
        <v>8181</v>
      </c>
      <c r="D5">
        <v>694455347.61000001</v>
      </c>
      <c r="E5">
        <v>131863</v>
      </c>
      <c r="F5">
        <v>793261694.92999995</v>
      </c>
    </row>
    <row r="6" spans="1:13" x14ac:dyDescent="0.25">
      <c r="A6">
        <v>0</v>
      </c>
      <c r="B6" t="s">
        <v>5</v>
      </c>
      <c r="C6">
        <v>11741</v>
      </c>
      <c r="D6">
        <v>789334341.29999995</v>
      </c>
      <c r="E6">
        <v>174895</v>
      </c>
      <c r="F6">
        <v>1060703087.9400001</v>
      </c>
    </row>
    <row r="7" spans="1:13" x14ac:dyDescent="0.25">
      <c r="A7">
        <v>0</v>
      </c>
      <c r="B7" t="s">
        <v>6</v>
      </c>
      <c r="C7">
        <v>8866</v>
      </c>
      <c r="D7">
        <v>497543061.85000002</v>
      </c>
      <c r="E7">
        <v>151719</v>
      </c>
      <c r="F7">
        <v>762219741.84000003</v>
      </c>
    </row>
    <row r="8" spans="1:13" x14ac:dyDescent="0.25">
      <c r="A8">
        <v>0</v>
      </c>
      <c r="B8" t="s">
        <v>7</v>
      </c>
      <c r="C8">
        <v>30</v>
      </c>
      <c r="D8">
        <v>1902650.56</v>
      </c>
      <c r="E8">
        <v>1891</v>
      </c>
      <c r="F8">
        <v>5503378.4699999997</v>
      </c>
    </row>
    <row r="9" spans="1:13" x14ac:dyDescent="0.25">
      <c r="A9">
        <v>0</v>
      </c>
      <c r="B9" t="s">
        <v>8</v>
      </c>
      <c r="C9">
        <v>40631</v>
      </c>
      <c r="D9">
        <v>3101832205.3499999</v>
      </c>
      <c r="E9">
        <v>645111</v>
      </c>
      <c r="F9">
        <v>3564297463.0700002</v>
      </c>
      <c r="J9">
        <f>K4/J4</f>
        <v>69146.253657537207</v>
      </c>
    </row>
    <row r="10" spans="1:13" x14ac:dyDescent="0.25">
      <c r="A10">
        <v>0</v>
      </c>
      <c r="B10" t="s">
        <v>9</v>
      </c>
      <c r="C10">
        <v>15354</v>
      </c>
      <c r="D10">
        <v>808229236.19000006</v>
      </c>
      <c r="E10">
        <v>325190</v>
      </c>
      <c r="F10">
        <v>1449596714.6400001</v>
      </c>
    </row>
    <row r="11" spans="1:13" x14ac:dyDescent="0.25">
      <c r="A11">
        <v>0</v>
      </c>
      <c r="B11" t="s">
        <v>10</v>
      </c>
      <c r="C11">
        <v>9206</v>
      </c>
      <c r="D11">
        <v>587533072.28999996</v>
      </c>
      <c r="E11">
        <v>205432</v>
      </c>
      <c r="F11">
        <v>912421467.42999995</v>
      </c>
    </row>
    <row r="12" spans="1:13" x14ac:dyDescent="0.25">
      <c r="A12">
        <v>0</v>
      </c>
      <c r="B12" t="s">
        <v>11</v>
      </c>
      <c r="C12">
        <v>7321</v>
      </c>
      <c r="D12">
        <v>570335394.75</v>
      </c>
      <c r="E12">
        <v>130212</v>
      </c>
      <c r="F12">
        <v>521030201.25</v>
      </c>
    </row>
    <row r="13" spans="1:13" x14ac:dyDescent="0.25">
      <c r="A13">
        <v>0</v>
      </c>
      <c r="B13" t="s">
        <v>12</v>
      </c>
      <c r="C13">
        <v>13966</v>
      </c>
      <c r="D13">
        <v>771452942.48000002</v>
      </c>
      <c r="E13">
        <v>262200</v>
      </c>
      <c r="F13">
        <v>1336555809.3800001</v>
      </c>
    </row>
    <row r="14" spans="1:13" x14ac:dyDescent="0.25">
      <c r="A14">
        <v>0</v>
      </c>
      <c r="B14" t="s">
        <v>13</v>
      </c>
      <c r="C14">
        <v>33175</v>
      </c>
      <c r="D14">
        <v>2655399961.8499999</v>
      </c>
      <c r="E14">
        <v>335613</v>
      </c>
      <c r="F14">
        <v>1626836525.5899999</v>
      </c>
    </row>
    <row r="15" spans="1:13" x14ac:dyDescent="0.25">
      <c r="A15">
        <v>0</v>
      </c>
      <c r="B15" t="s">
        <v>14</v>
      </c>
      <c r="C15">
        <v>13774</v>
      </c>
      <c r="D15">
        <v>675406982.16999996</v>
      </c>
      <c r="E15">
        <v>245164</v>
      </c>
      <c r="F15">
        <v>1319600621.75</v>
      </c>
    </row>
    <row r="16" spans="1:13" x14ac:dyDescent="0.25">
      <c r="A16">
        <v>0</v>
      </c>
      <c r="B16" t="s">
        <v>15</v>
      </c>
      <c r="C16">
        <v>22773</v>
      </c>
      <c r="D16">
        <v>1723707961.26</v>
      </c>
      <c r="E16">
        <v>437205</v>
      </c>
      <c r="F16">
        <v>2346711337.7199998</v>
      </c>
    </row>
    <row r="17" spans="1:6" x14ac:dyDescent="0.25">
      <c r="A17">
        <v>0</v>
      </c>
      <c r="B17" t="s">
        <v>16</v>
      </c>
      <c r="C17">
        <v>16247</v>
      </c>
      <c r="D17">
        <v>1247853653.1300001</v>
      </c>
      <c r="E17">
        <v>272091</v>
      </c>
      <c r="F17">
        <v>1223283091.1800001</v>
      </c>
    </row>
    <row r="18" spans="1:6" x14ac:dyDescent="0.25">
      <c r="A18">
        <v>0</v>
      </c>
      <c r="B18" t="s">
        <v>17</v>
      </c>
      <c r="C18">
        <v>819</v>
      </c>
      <c r="D18">
        <v>57913390.719999999</v>
      </c>
      <c r="E18">
        <v>29131</v>
      </c>
      <c r="F18">
        <v>90732041.829999998</v>
      </c>
    </row>
    <row r="19" spans="1:6" x14ac:dyDescent="0.25">
      <c r="A19">
        <v>0</v>
      </c>
      <c r="B19" t="s">
        <v>18</v>
      </c>
      <c r="C19">
        <v>4223</v>
      </c>
      <c r="D19">
        <v>270517951.38999999</v>
      </c>
      <c r="E19">
        <v>178347</v>
      </c>
      <c r="F19">
        <v>529995016.88</v>
      </c>
    </row>
    <row r="20" spans="1:6" x14ac:dyDescent="0.25">
      <c r="A20">
        <v>0</v>
      </c>
      <c r="B20" t="s">
        <v>19</v>
      </c>
      <c r="C20">
        <v>9377</v>
      </c>
      <c r="D20">
        <v>1074782129.9000001</v>
      </c>
      <c r="E20">
        <v>119611</v>
      </c>
      <c r="F20">
        <v>693517988.52999997</v>
      </c>
    </row>
    <row r="21" spans="1:6" x14ac:dyDescent="0.25">
      <c r="A21">
        <v>0</v>
      </c>
      <c r="B21" t="s">
        <v>20</v>
      </c>
      <c r="C21">
        <v>1341</v>
      </c>
      <c r="D21">
        <v>149360003.44999999</v>
      </c>
      <c r="E21">
        <v>27612</v>
      </c>
      <c r="F21">
        <v>95854435.180000007</v>
      </c>
    </row>
    <row r="22" spans="1:6" x14ac:dyDescent="0.25">
      <c r="A22">
        <v>0</v>
      </c>
      <c r="B22" t="s">
        <v>21</v>
      </c>
      <c r="C22">
        <v>21017</v>
      </c>
      <c r="D22">
        <v>1371101360.6500001</v>
      </c>
      <c r="E22">
        <v>438852</v>
      </c>
      <c r="F22">
        <v>2081985549.49</v>
      </c>
    </row>
    <row r="23" spans="1:6" x14ac:dyDescent="0.25">
      <c r="A23">
        <v>0</v>
      </c>
      <c r="B23" t="s">
        <v>22</v>
      </c>
      <c r="C23">
        <v>4944</v>
      </c>
      <c r="D23">
        <v>402873582.23000002</v>
      </c>
      <c r="E23">
        <v>94302</v>
      </c>
      <c r="F23">
        <v>431403737.74000001</v>
      </c>
    </row>
    <row r="24" spans="1:6" x14ac:dyDescent="0.25">
      <c r="A24">
        <v>0</v>
      </c>
      <c r="B24" t="s">
        <v>23</v>
      </c>
      <c r="C24">
        <v>8213</v>
      </c>
      <c r="D24">
        <v>425028311.39999998</v>
      </c>
      <c r="E24">
        <v>216592</v>
      </c>
      <c r="F24">
        <v>917017359.27999997</v>
      </c>
    </row>
    <row r="25" spans="1:6" x14ac:dyDescent="0.25">
      <c r="A25">
        <v>0</v>
      </c>
      <c r="B25" t="s">
        <v>24</v>
      </c>
      <c r="C25">
        <v>1548</v>
      </c>
      <c r="D25">
        <v>125010522</v>
      </c>
      <c r="E25">
        <v>30243</v>
      </c>
      <c r="F25">
        <v>127696158.81999999</v>
      </c>
    </row>
    <row r="26" spans="1:6" x14ac:dyDescent="0.25">
      <c r="A26">
        <v>0</v>
      </c>
      <c r="B26" t="s">
        <v>25</v>
      </c>
      <c r="C26">
        <v>10584</v>
      </c>
      <c r="D26">
        <v>615272877.08000004</v>
      </c>
      <c r="E26">
        <v>207786</v>
      </c>
      <c r="F26">
        <v>1065759979.14</v>
      </c>
    </row>
    <row r="27" spans="1:6" x14ac:dyDescent="0.25">
      <c r="A27">
        <v>0</v>
      </c>
      <c r="B27" t="s">
        <v>26</v>
      </c>
      <c r="C27">
        <v>2412</v>
      </c>
      <c r="D27">
        <v>222926093.15000001</v>
      </c>
      <c r="E27">
        <v>44352</v>
      </c>
      <c r="F27">
        <v>295914593.38</v>
      </c>
    </row>
    <row r="28" spans="1:6" x14ac:dyDescent="0.25">
      <c r="A28">
        <v>0</v>
      </c>
      <c r="B28" t="s">
        <v>27</v>
      </c>
      <c r="C28">
        <v>3946</v>
      </c>
      <c r="D28">
        <v>501842324.63</v>
      </c>
      <c r="E28">
        <v>40279</v>
      </c>
      <c r="F28">
        <v>216989982.68000001</v>
      </c>
    </row>
    <row r="29" spans="1:6" x14ac:dyDescent="0.25">
      <c r="A29">
        <v>0</v>
      </c>
      <c r="B29" t="s">
        <v>28</v>
      </c>
      <c r="C29">
        <v>6225</v>
      </c>
      <c r="D29">
        <v>283967753.13999999</v>
      </c>
      <c r="E29">
        <v>129556</v>
      </c>
      <c r="F29">
        <v>566210701.03999996</v>
      </c>
    </row>
    <row r="30" spans="1:6" x14ac:dyDescent="0.25">
      <c r="A30">
        <v>0</v>
      </c>
      <c r="B30" t="s">
        <v>29</v>
      </c>
      <c r="C30">
        <v>23105</v>
      </c>
      <c r="D30">
        <v>1340970753.47</v>
      </c>
      <c r="E30">
        <v>427682</v>
      </c>
      <c r="F30">
        <v>2554615671.8299999</v>
      </c>
    </row>
    <row r="31" spans="1:6" x14ac:dyDescent="0.25">
      <c r="A31">
        <v>0</v>
      </c>
      <c r="B31" t="s">
        <v>30</v>
      </c>
      <c r="C31">
        <v>10862</v>
      </c>
      <c r="D31">
        <v>762282556.75</v>
      </c>
      <c r="E31">
        <v>224936</v>
      </c>
      <c r="F31">
        <v>1013124055.99</v>
      </c>
    </row>
    <row r="32" spans="1:6" x14ac:dyDescent="0.25">
      <c r="A32">
        <v>0</v>
      </c>
      <c r="B32" t="s">
        <v>31</v>
      </c>
      <c r="C32">
        <v>6990</v>
      </c>
      <c r="D32">
        <v>334974380.17000002</v>
      </c>
      <c r="E32">
        <v>144894</v>
      </c>
      <c r="F32">
        <v>803590749.75</v>
      </c>
    </row>
    <row r="33" spans="1:6" x14ac:dyDescent="0.25">
      <c r="A33">
        <v>0</v>
      </c>
      <c r="B33" t="s">
        <v>32</v>
      </c>
      <c r="C33">
        <v>5291</v>
      </c>
      <c r="D33">
        <v>253438087</v>
      </c>
      <c r="E33">
        <v>121820</v>
      </c>
      <c r="F33">
        <v>523633033.50999999</v>
      </c>
    </row>
    <row r="34" spans="1:6" x14ac:dyDescent="0.25">
      <c r="A34">
        <v>0</v>
      </c>
      <c r="B34" t="s">
        <v>33</v>
      </c>
      <c r="C34">
        <v>51872</v>
      </c>
      <c r="D34">
        <v>6071908419.3100004</v>
      </c>
      <c r="E34">
        <v>885206</v>
      </c>
      <c r="F34">
        <v>5566065158.6700001</v>
      </c>
    </row>
    <row r="35" spans="1:6" x14ac:dyDescent="0.25">
      <c r="A35">
        <v>0</v>
      </c>
      <c r="B35" t="s">
        <v>34</v>
      </c>
      <c r="C35">
        <v>29982</v>
      </c>
      <c r="D35">
        <v>1747182663.4300001</v>
      </c>
      <c r="E35">
        <v>536083</v>
      </c>
      <c r="F35">
        <v>2771216585.02</v>
      </c>
    </row>
    <row r="36" spans="1:6" x14ac:dyDescent="0.25">
      <c r="A36">
        <v>0</v>
      </c>
      <c r="B36" t="s">
        <v>35</v>
      </c>
      <c r="C36">
        <v>6337</v>
      </c>
      <c r="D36">
        <v>386576240.69</v>
      </c>
      <c r="E36">
        <v>278688</v>
      </c>
      <c r="F36">
        <v>938052449.86000001</v>
      </c>
    </row>
    <row r="37" spans="1:6" x14ac:dyDescent="0.25">
      <c r="A37">
        <v>0</v>
      </c>
      <c r="B37" t="s">
        <v>36</v>
      </c>
      <c r="C37">
        <v>9521</v>
      </c>
      <c r="D37">
        <v>595352000.88999999</v>
      </c>
      <c r="E37">
        <v>170700</v>
      </c>
      <c r="F37">
        <v>689634254.23000002</v>
      </c>
    </row>
    <row r="38" spans="1:6" x14ac:dyDescent="0.25">
      <c r="A38">
        <v>0</v>
      </c>
      <c r="B38" t="s">
        <v>37</v>
      </c>
      <c r="C38">
        <v>12466</v>
      </c>
      <c r="D38">
        <v>566063231.80999994</v>
      </c>
      <c r="E38">
        <v>210445</v>
      </c>
      <c r="F38">
        <v>914627856.20000005</v>
      </c>
    </row>
    <row r="39" spans="1:6" x14ac:dyDescent="0.25">
      <c r="A39">
        <v>0</v>
      </c>
      <c r="B39" t="s">
        <v>38</v>
      </c>
      <c r="C39">
        <v>18776</v>
      </c>
      <c r="D39">
        <v>1388977489.97</v>
      </c>
      <c r="E39">
        <v>379487</v>
      </c>
      <c r="F39">
        <v>2066216743.8800001</v>
      </c>
    </row>
    <row r="40" spans="1:6" x14ac:dyDescent="0.25">
      <c r="A40">
        <v>0</v>
      </c>
      <c r="B40" t="s">
        <v>39</v>
      </c>
      <c r="C40">
        <v>13752</v>
      </c>
      <c r="D40">
        <v>1092065740.78</v>
      </c>
      <c r="E40">
        <v>214033</v>
      </c>
      <c r="F40">
        <v>1103008399</v>
      </c>
    </row>
    <row r="41" spans="1:6" x14ac:dyDescent="0.25">
      <c r="A41">
        <v>0</v>
      </c>
      <c r="B41" t="s">
        <v>40</v>
      </c>
      <c r="C41">
        <v>832</v>
      </c>
      <c r="D41">
        <v>54216016.130000003</v>
      </c>
      <c r="E41">
        <v>27682</v>
      </c>
      <c r="F41">
        <v>109012105.81</v>
      </c>
    </row>
    <row r="42" spans="1:6" x14ac:dyDescent="0.25">
      <c r="A42">
        <v>0</v>
      </c>
      <c r="B42" t="s">
        <v>41</v>
      </c>
      <c r="C42">
        <v>5945</v>
      </c>
      <c r="D42">
        <v>343927746.26999998</v>
      </c>
      <c r="E42">
        <v>98470</v>
      </c>
      <c r="F42">
        <v>472062602.81999999</v>
      </c>
    </row>
    <row r="43" spans="1:6" x14ac:dyDescent="0.25">
      <c r="A43">
        <v>0</v>
      </c>
      <c r="B43" t="s">
        <v>42</v>
      </c>
      <c r="C43">
        <v>7310</v>
      </c>
      <c r="D43">
        <v>525185621.69999999</v>
      </c>
      <c r="E43">
        <v>114311</v>
      </c>
      <c r="F43">
        <v>608066952.41999996</v>
      </c>
    </row>
    <row r="44" spans="1:6" x14ac:dyDescent="0.25">
      <c r="A44">
        <v>0</v>
      </c>
      <c r="B44" t="s">
        <v>43</v>
      </c>
      <c r="C44">
        <v>110570</v>
      </c>
      <c r="D44">
        <v>6755043403.3999996</v>
      </c>
      <c r="E44">
        <v>2214725</v>
      </c>
      <c r="F44">
        <v>18081920896.251999</v>
      </c>
    </row>
    <row r="45" spans="1:6" x14ac:dyDescent="0.25">
      <c r="A45">
        <v>0</v>
      </c>
      <c r="B45" t="s">
        <v>44</v>
      </c>
      <c r="C45">
        <v>93243</v>
      </c>
      <c r="D45">
        <v>5948599186.5299997</v>
      </c>
      <c r="E45">
        <v>1782802</v>
      </c>
      <c r="F45">
        <v>12189698566.372</v>
      </c>
    </row>
    <row r="46" spans="1:6" x14ac:dyDescent="0.25">
      <c r="A46">
        <v>0</v>
      </c>
      <c r="B46" t="s">
        <v>45</v>
      </c>
      <c r="C46">
        <v>6941</v>
      </c>
      <c r="D46">
        <v>663834998.77999997</v>
      </c>
      <c r="E46">
        <v>103288</v>
      </c>
      <c r="F46">
        <v>805731498.92999995</v>
      </c>
    </row>
    <row r="47" spans="1:6" x14ac:dyDescent="0.25">
      <c r="A47">
        <v>0</v>
      </c>
      <c r="B47" t="s">
        <v>46</v>
      </c>
      <c r="C47">
        <v>315</v>
      </c>
      <c r="D47">
        <v>14773216.17</v>
      </c>
      <c r="E47">
        <v>6725</v>
      </c>
      <c r="F47">
        <v>32191990.390000001</v>
      </c>
    </row>
    <row r="48" spans="1:6" x14ac:dyDescent="0.25">
      <c r="A48">
        <v>0</v>
      </c>
      <c r="B48" t="s">
        <v>47</v>
      </c>
      <c r="C48">
        <v>37698</v>
      </c>
      <c r="D48">
        <v>3361867674.1500001</v>
      </c>
      <c r="E48">
        <v>562614</v>
      </c>
      <c r="F48">
        <v>3536094640.1900001</v>
      </c>
    </row>
    <row r="49" spans="1:6" x14ac:dyDescent="0.25">
      <c r="A49">
        <v>0</v>
      </c>
      <c r="B49" t="s">
        <v>48</v>
      </c>
      <c r="C49">
        <v>5541</v>
      </c>
      <c r="D49">
        <v>278090191.56999999</v>
      </c>
      <c r="E49">
        <v>121112</v>
      </c>
      <c r="F49">
        <v>547646400.46000004</v>
      </c>
    </row>
    <row r="50" spans="1:6" x14ac:dyDescent="0.25">
      <c r="A50">
        <v>0</v>
      </c>
      <c r="B50" t="s">
        <v>49</v>
      </c>
      <c r="C50">
        <v>28206</v>
      </c>
      <c r="D50">
        <v>1704627410.26</v>
      </c>
      <c r="E50">
        <v>567282</v>
      </c>
      <c r="F50">
        <v>3018327196.1799998</v>
      </c>
    </row>
    <row r="51" spans="1:6" x14ac:dyDescent="0.25">
      <c r="A51">
        <v>0</v>
      </c>
      <c r="B51" t="s">
        <v>50</v>
      </c>
      <c r="C51">
        <v>16804</v>
      </c>
      <c r="D51">
        <v>831561185.38</v>
      </c>
      <c r="E51">
        <v>331878</v>
      </c>
      <c r="F51">
        <v>1802599984.3099999</v>
      </c>
    </row>
    <row r="52" spans="1:6" x14ac:dyDescent="0.25">
      <c r="A52">
        <v>0</v>
      </c>
      <c r="B52" t="s">
        <v>51</v>
      </c>
      <c r="C52">
        <v>18536</v>
      </c>
      <c r="D52">
        <v>1305540469.8399999</v>
      </c>
      <c r="E52">
        <v>332083</v>
      </c>
      <c r="F52">
        <v>1689981194.5</v>
      </c>
    </row>
    <row r="53" spans="1:6" x14ac:dyDescent="0.25">
      <c r="A53">
        <v>0</v>
      </c>
      <c r="B53" t="s">
        <v>52</v>
      </c>
      <c r="C53">
        <v>5375</v>
      </c>
      <c r="D53">
        <v>281000865.55000001</v>
      </c>
      <c r="E53">
        <v>144919</v>
      </c>
      <c r="F53">
        <v>589093551.70000005</v>
      </c>
    </row>
    <row r="54" spans="1:6" x14ac:dyDescent="0.25">
      <c r="A54">
        <v>0</v>
      </c>
      <c r="B54" t="s">
        <v>53</v>
      </c>
      <c r="C54">
        <v>12864</v>
      </c>
      <c r="D54">
        <v>731002003.77999997</v>
      </c>
      <c r="E54">
        <v>241025</v>
      </c>
      <c r="F54">
        <v>1075347523.5599999</v>
      </c>
    </row>
    <row r="55" spans="1:6" x14ac:dyDescent="0.25">
      <c r="A55">
        <v>0</v>
      </c>
      <c r="B55" t="s">
        <v>54</v>
      </c>
      <c r="C55">
        <v>19556</v>
      </c>
      <c r="D55">
        <v>1246129009.0999999</v>
      </c>
      <c r="E55">
        <v>423712</v>
      </c>
      <c r="F55">
        <v>2485263052.4000001</v>
      </c>
    </row>
    <row r="56" spans="1:6" x14ac:dyDescent="0.25">
      <c r="A56">
        <v>0</v>
      </c>
      <c r="B56" t="s">
        <v>55</v>
      </c>
      <c r="C56">
        <v>20768</v>
      </c>
      <c r="D56">
        <v>1420162790.6300001</v>
      </c>
      <c r="E56">
        <v>451852</v>
      </c>
      <c r="F56">
        <v>2206958839.9699998</v>
      </c>
    </row>
    <row r="57" spans="1:6" x14ac:dyDescent="0.25">
      <c r="A57">
        <v>0</v>
      </c>
      <c r="B57" t="s">
        <v>56</v>
      </c>
      <c r="C57">
        <v>4271</v>
      </c>
      <c r="D57">
        <v>270726336.22000003</v>
      </c>
      <c r="E57">
        <v>130255</v>
      </c>
      <c r="F57">
        <v>516424219.94999999</v>
      </c>
    </row>
    <row r="58" spans="1:6" x14ac:dyDescent="0.25">
      <c r="A58">
        <v>0</v>
      </c>
      <c r="B58" t="s">
        <v>57</v>
      </c>
      <c r="C58">
        <v>35115</v>
      </c>
      <c r="D58">
        <v>3929472237.8400002</v>
      </c>
      <c r="E58">
        <v>664889</v>
      </c>
      <c r="F58">
        <v>3560728885.0799999</v>
      </c>
    </row>
    <row r="59" spans="1:6" x14ac:dyDescent="0.25">
      <c r="A59">
        <v>0</v>
      </c>
      <c r="B59" t="s">
        <v>58</v>
      </c>
      <c r="C59">
        <v>12557</v>
      </c>
      <c r="D59">
        <v>649566704.13</v>
      </c>
      <c r="E59">
        <v>247596</v>
      </c>
      <c r="F59">
        <v>1172255051.98</v>
      </c>
    </row>
    <row r="60" spans="1:6" x14ac:dyDescent="0.25">
      <c r="A60">
        <v>0</v>
      </c>
      <c r="B60" t="s">
        <v>59</v>
      </c>
      <c r="C60">
        <v>38203</v>
      </c>
      <c r="D60">
        <v>2318197807.2399998</v>
      </c>
      <c r="E60">
        <v>631246</v>
      </c>
      <c r="F60">
        <v>3519700046.6700001</v>
      </c>
    </row>
    <row r="61" spans="1:6" x14ac:dyDescent="0.25">
      <c r="A61">
        <v>0</v>
      </c>
      <c r="B61" t="s">
        <v>60</v>
      </c>
      <c r="C61">
        <v>59566</v>
      </c>
      <c r="D61">
        <v>3944761205.77</v>
      </c>
      <c r="E61">
        <v>987147</v>
      </c>
      <c r="F61">
        <v>7767757867.0740004</v>
      </c>
    </row>
    <row r="62" spans="1:6" x14ac:dyDescent="0.25">
      <c r="A62">
        <v>0</v>
      </c>
      <c r="B62" t="s">
        <v>61</v>
      </c>
      <c r="C62">
        <v>18730</v>
      </c>
      <c r="D62">
        <v>1328001123.8</v>
      </c>
      <c r="E62">
        <v>391821</v>
      </c>
      <c r="F62">
        <v>1862080715.54</v>
      </c>
    </row>
    <row r="63" spans="1:6" x14ac:dyDescent="0.25">
      <c r="A63">
        <v>0</v>
      </c>
      <c r="B63" t="s">
        <v>62</v>
      </c>
      <c r="C63">
        <v>4714</v>
      </c>
      <c r="D63">
        <v>252520397.69</v>
      </c>
      <c r="E63">
        <v>160263</v>
      </c>
      <c r="F63">
        <v>596547483.27999997</v>
      </c>
    </row>
    <row r="64" spans="1:6" x14ac:dyDescent="0.25">
      <c r="A64">
        <v>0</v>
      </c>
      <c r="B64" t="s">
        <v>63</v>
      </c>
      <c r="C64">
        <v>4262</v>
      </c>
      <c r="D64">
        <v>264319017.03999999</v>
      </c>
      <c r="E64">
        <v>100140</v>
      </c>
      <c r="F64">
        <v>581814626.97000003</v>
      </c>
    </row>
    <row r="65" spans="1:6" x14ac:dyDescent="0.25">
      <c r="A65">
        <v>0</v>
      </c>
      <c r="B65" t="s">
        <v>64</v>
      </c>
      <c r="C65">
        <v>43808</v>
      </c>
      <c r="D65">
        <v>2892311200.77</v>
      </c>
      <c r="E65">
        <v>806552</v>
      </c>
      <c r="F65">
        <v>4794460468.2799997</v>
      </c>
    </row>
    <row r="66" spans="1:6" x14ac:dyDescent="0.25">
      <c r="A66">
        <v>0</v>
      </c>
      <c r="B66" t="s">
        <v>65</v>
      </c>
      <c r="C66">
        <v>2308</v>
      </c>
      <c r="D66">
        <v>119118032.93000001</v>
      </c>
      <c r="E66">
        <v>67580</v>
      </c>
      <c r="F66">
        <v>231244500.88999999</v>
      </c>
    </row>
    <row r="67" spans="1:6" x14ac:dyDescent="0.25">
      <c r="A67">
        <v>0</v>
      </c>
      <c r="B67" t="s">
        <v>66</v>
      </c>
      <c r="C67">
        <v>3617</v>
      </c>
      <c r="D67">
        <v>330030262.13</v>
      </c>
      <c r="E67">
        <v>80201</v>
      </c>
      <c r="F67">
        <v>372349133.69</v>
      </c>
    </row>
    <row r="68" spans="1:6" x14ac:dyDescent="0.25">
      <c r="A68">
        <v>0</v>
      </c>
      <c r="B68" t="s">
        <v>67</v>
      </c>
      <c r="C68">
        <v>8664</v>
      </c>
      <c r="D68">
        <v>500063670.18000001</v>
      </c>
      <c r="E68">
        <v>193243</v>
      </c>
      <c r="F68">
        <v>781838024.54999995</v>
      </c>
    </row>
    <row r="69" spans="1:6" x14ac:dyDescent="0.25">
      <c r="A69">
        <v>0</v>
      </c>
      <c r="B69" t="s">
        <v>68</v>
      </c>
      <c r="C69">
        <v>20260</v>
      </c>
      <c r="D69">
        <v>1802181751.1700001</v>
      </c>
      <c r="E69">
        <v>403501</v>
      </c>
      <c r="F69">
        <v>1865089927.23</v>
      </c>
    </row>
    <row r="70" spans="1:6" x14ac:dyDescent="0.25">
      <c r="A70">
        <v>0</v>
      </c>
      <c r="B70" t="s">
        <v>69</v>
      </c>
      <c r="C70">
        <v>9888</v>
      </c>
      <c r="D70">
        <v>547239235.82000005</v>
      </c>
      <c r="E70">
        <v>192859</v>
      </c>
      <c r="F70">
        <v>863145299.87</v>
      </c>
    </row>
    <row r="71" spans="1:6" x14ac:dyDescent="0.25">
      <c r="A71">
        <v>0</v>
      </c>
      <c r="B71" t="s">
        <v>70</v>
      </c>
      <c r="C71">
        <v>51946</v>
      </c>
      <c r="D71">
        <v>3910370370.6399999</v>
      </c>
      <c r="E71">
        <v>722625</v>
      </c>
      <c r="F71">
        <v>4833567441.2799997</v>
      </c>
    </row>
    <row r="72" spans="1:6" x14ac:dyDescent="0.25">
      <c r="A72">
        <v>0</v>
      </c>
      <c r="B72" t="s">
        <v>71</v>
      </c>
      <c r="C72">
        <v>10365</v>
      </c>
      <c r="D72">
        <v>597677455.30999994</v>
      </c>
      <c r="E72">
        <v>267905</v>
      </c>
      <c r="F72">
        <v>1255393973.8900001</v>
      </c>
    </row>
    <row r="73" spans="1:6" x14ac:dyDescent="0.25">
      <c r="A73">
        <v>0</v>
      </c>
      <c r="B73" t="s">
        <v>72</v>
      </c>
      <c r="C73">
        <v>11389</v>
      </c>
      <c r="D73">
        <v>570758747.86000001</v>
      </c>
      <c r="E73">
        <v>194538</v>
      </c>
      <c r="F73">
        <v>1023801418.84</v>
      </c>
    </row>
    <row r="74" spans="1:6" x14ac:dyDescent="0.25">
      <c r="A74">
        <v>0</v>
      </c>
      <c r="B74" t="s">
        <v>73</v>
      </c>
      <c r="C74">
        <v>13823</v>
      </c>
      <c r="D74">
        <v>775433841.30999994</v>
      </c>
      <c r="E74">
        <v>291086</v>
      </c>
      <c r="F74">
        <v>1461220238.4000001</v>
      </c>
    </row>
    <row r="75" spans="1:6" x14ac:dyDescent="0.25">
      <c r="A75">
        <v>0</v>
      </c>
      <c r="B75" t="s">
        <v>74</v>
      </c>
      <c r="C75">
        <v>1232</v>
      </c>
      <c r="D75">
        <v>80541934.120000005</v>
      </c>
      <c r="E75">
        <v>30074</v>
      </c>
      <c r="F75">
        <v>94561319.579999998</v>
      </c>
    </row>
    <row r="76" spans="1:6" x14ac:dyDescent="0.25">
      <c r="A76">
        <v>0</v>
      </c>
      <c r="B76" t="s">
        <v>75</v>
      </c>
      <c r="C76">
        <v>14255</v>
      </c>
      <c r="D76">
        <v>862737709.59000003</v>
      </c>
      <c r="E76">
        <v>297659</v>
      </c>
      <c r="F76">
        <v>1912806805.02</v>
      </c>
    </row>
    <row r="77" spans="1:6" x14ac:dyDescent="0.25">
      <c r="A77">
        <v>0</v>
      </c>
      <c r="B77" t="s">
        <v>76</v>
      </c>
      <c r="C77">
        <v>13066</v>
      </c>
      <c r="D77">
        <v>645529428.95000005</v>
      </c>
      <c r="E77">
        <v>252378</v>
      </c>
      <c r="F77">
        <v>1202900044.47</v>
      </c>
    </row>
    <row r="78" spans="1:6" x14ac:dyDescent="0.25">
      <c r="A78">
        <v>0</v>
      </c>
      <c r="B78" t="s">
        <v>77</v>
      </c>
      <c r="C78">
        <v>12803</v>
      </c>
      <c r="D78">
        <v>1314891387.3199999</v>
      </c>
      <c r="E78">
        <v>200844</v>
      </c>
      <c r="F78">
        <v>1141018012.9200001</v>
      </c>
    </row>
    <row r="79" spans="1:6" x14ac:dyDescent="0.25">
      <c r="A79">
        <v>0</v>
      </c>
      <c r="B79" t="s">
        <v>78</v>
      </c>
      <c r="C79">
        <v>9930</v>
      </c>
      <c r="D79">
        <v>668459957.29999995</v>
      </c>
      <c r="E79">
        <v>227633</v>
      </c>
      <c r="F79">
        <v>1376524525.45</v>
      </c>
    </row>
    <row r="80" spans="1:6" x14ac:dyDescent="0.25">
      <c r="A80">
        <v>0</v>
      </c>
      <c r="B80" t="s">
        <v>79</v>
      </c>
      <c r="C80">
        <v>4574</v>
      </c>
      <c r="D80">
        <v>256685188.33000001</v>
      </c>
      <c r="E80">
        <v>105006</v>
      </c>
      <c r="F80">
        <v>391278530.91000003</v>
      </c>
    </row>
    <row r="81" spans="1:6" x14ac:dyDescent="0.25">
      <c r="A81">
        <v>0</v>
      </c>
      <c r="B81" t="s">
        <v>80</v>
      </c>
      <c r="C81">
        <v>21589</v>
      </c>
      <c r="D81">
        <v>1132642588.73</v>
      </c>
      <c r="E81">
        <v>352984</v>
      </c>
      <c r="F81">
        <v>2493522505.3200002</v>
      </c>
    </row>
    <row r="82" spans="1:6" x14ac:dyDescent="0.25">
      <c r="A82">
        <v>0</v>
      </c>
      <c r="B82" t="s">
        <v>81</v>
      </c>
      <c r="C82">
        <v>43862</v>
      </c>
      <c r="D82">
        <v>3344878879.3600001</v>
      </c>
      <c r="E82">
        <v>633372</v>
      </c>
      <c r="F82">
        <v>4018951039.5799999</v>
      </c>
    </row>
    <row r="83" spans="1:6" x14ac:dyDescent="0.25">
      <c r="A83">
        <v>0</v>
      </c>
      <c r="B83" t="s">
        <v>82</v>
      </c>
      <c r="C83">
        <v>3754</v>
      </c>
      <c r="D83">
        <v>314315859.14999998</v>
      </c>
      <c r="E83">
        <v>128294</v>
      </c>
      <c r="F83">
        <v>429597824.82999998</v>
      </c>
    </row>
    <row r="84" spans="1:6" x14ac:dyDescent="0.25">
      <c r="A84">
        <v>0</v>
      </c>
      <c r="B84" t="s">
        <v>83</v>
      </c>
      <c r="C84">
        <v>11424</v>
      </c>
      <c r="D84">
        <v>574590425.11000001</v>
      </c>
      <c r="E84">
        <v>166971</v>
      </c>
      <c r="F84">
        <v>901621644.45000005</v>
      </c>
    </row>
    <row r="85" spans="1:6" x14ac:dyDescent="0.25">
      <c r="A85">
        <v>0</v>
      </c>
      <c r="B85" t="s">
        <v>84</v>
      </c>
      <c r="C85">
        <v>107</v>
      </c>
      <c r="D85">
        <v>6133562.8799999999</v>
      </c>
      <c r="E85">
        <v>3693</v>
      </c>
      <c r="F85">
        <v>14701350.289999999</v>
      </c>
    </row>
    <row r="86" spans="1:6" x14ac:dyDescent="0.25">
      <c r="A86">
        <v>0</v>
      </c>
      <c r="B86" t="s">
        <v>85</v>
      </c>
      <c r="C86">
        <v>4541</v>
      </c>
      <c r="D86">
        <v>259022879.40000001</v>
      </c>
      <c r="E86">
        <v>108254</v>
      </c>
      <c r="F86">
        <v>687545573.25</v>
      </c>
    </row>
    <row r="87" spans="1:6" x14ac:dyDescent="0.25">
      <c r="A87">
        <v>0</v>
      </c>
      <c r="B87" t="s">
        <v>86</v>
      </c>
      <c r="C87">
        <v>11456</v>
      </c>
      <c r="D87">
        <v>718110735.17999995</v>
      </c>
      <c r="E87">
        <v>203531</v>
      </c>
      <c r="F87">
        <v>1053209246.8</v>
      </c>
    </row>
    <row r="88" spans="1:6" x14ac:dyDescent="0.25">
      <c r="A88">
        <v>1</v>
      </c>
      <c r="B88" t="s">
        <v>1</v>
      </c>
      <c r="C88">
        <v>149</v>
      </c>
      <c r="D88">
        <v>14728445.449999999</v>
      </c>
      <c r="E88">
        <v>5465</v>
      </c>
      <c r="F88">
        <v>38386919.82</v>
      </c>
    </row>
    <row r="89" spans="1:6" x14ac:dyDescent="0.25">
      <c r="A89">
        <v>1</v>
      </c>
      <c r="B89" t="s">
        <v>2</v>
      </c>
      <c r="C89">
        <v>103</v>
      </c>
      <c r="D89">
        <v>7007541.9500000002</v>
      </c>
      <c r="E89">
        <v>3853</v>
      </c>
      <c r="F89">
        <v>20396754.789999999</v>
      </c>
    </row>
    <row r="90" spans="1:6" x14ac:dyDescent="0.25">
      <c r="A90">
        <v>1</v>
      </c>
      <c r="B90" t="s">
        <v>3</v>
      </c>
      <c r="C90">
        <v>1499</v>
      </c>
      <c r="D90">
        <v>83311752.640000001</v>
      </c>
      <c r="E90">
        <v>38208</v>
      </c>
      <c r="F90">
        <v>192963283.50999999</v>
      </c>
    </row>
    <row r="91" spans="1:6" x14ac:dyDescent="0.25">
      <c r="A91">
        <v>1</v>
      </c>
      <c r="B91" t="s">
        <v>4</v>
      </c>
      <c r="C91">
        <v>377</v>
      </c>
      <c r="D91">
        <v>34798398.93</v>
      </c>
      <c r="E91">
        <v>16660</v>
      </c>
      <c r="F91">
        <v>97273774.950000003</v>
      </c>
    </row>
    <row r="92" spans="1:6" x14ac:dyDescent="0.25">
      <c r="A92">
        <v>1</v>
      </c>
      <c r="B92" t="s">
        <v>5</v>
      </c>
      <c r="C92">
        <v>854</v>
      </c>
      <c r="D92">
        <v>52277017.859999999</v>
      </c>
      <c r="E92">
        <v>14487</v>
      </c>
      <c r="F92">
        <v>107415629.05</v>
      </c>
    </row>
    <row r="93" spans="1:6" x14ac:dyDescent="0.25">
      <c r="A93">
        <v>1</v>
      </c>
      <c r="B93" t="s">
        <v>6</v>
      </c>
      <c r="C93">
        <v>423</v>
      </c>
      <c r="D93">
        <v>24153077.390000001</v>
      </c>
      <c r="E93">
        <v>11117</v>
      </c>
      <c r="F93">
        <v>67407952.209999993</v>
      </c>
    </row>
    <row r="94" spans="1:6" x14ac:dyDescent="0.25">
      <c r="A94">
        <v>1</v>
      </c>
      <c r="B94" t="s">
        <v>7</v>
      </c>
      <c r="C94">
        <v>10</v>
      </c>
      <c r="D94">
        <v>684695.7</v>
      </c>
      <c r="E94">
        <v>1058</v>
      </c>
      <c r="F94">
        <v>3389758.76</v>
      </c>
    </row>
    <row r="95" spans="1:6" x14ac:dyDescent="0.25">
      <c r="A95">
        <v>1</v>
      </c>
      <c r="B95" t="s">
        <v>8</v>
      </c>
      <c r="C95">
        <v>3265</v>
      </c>
      <c r="D95">
        <v>227080175.66999999</v>
      </c>
      <c r="E95">
        <v>57628</v>
      </c>
      <c r="F95">
        <v>405528434.44</v>
      </c>
    </row>
    <row r="96" spans="1:6" x14ac:dyDescent="0.25">
      <c r="A96">
        <v>1</v>
      </c>
      <c r="B96" t="s">
        <v>9</v>
      </c>
      <c r="C96">
        <v>1340</v>
      </c>
      <c r="D96">
        <v>75497002.560000002</v>
      </c>
      <c r="E96">
        <v>33224</v>
      </c>
      <c r="F96">
        <v>167693985.72</v>
      </c>
    </row>
    <row r="97" spans="1:6" x14ac:dyDescent="0.25">
      <c r="A97">
        <v>1</v>
      </c>
      <c r="B97" t="s">
        <v>10</v>
      </c>
      <c r="C97">
        <v>650</v>
      </c>
      <c r="D97">
        <v>39607431.439999998</v>
      </c>
      <c r="E97">
        <v>20806</v>
      </c>
      <c r="F97">
        <v>114924621.20999999</v>
      </c>
    </row>
    <row r="98" spans="1:6" x14ac:dyDescent="0.25">
      <c r="A98">
        <v>1</v>
      </c>
      <c r="B98" t="s">
        <v>11</v>
      </c>
      <c r="C98">
        <v>425</v>
      </c>
      <c r="D98">
        <v>27845764.690000001</v>
      </c>
      <c r="E98">
        <v>10450</v>
      </c>
      <c r="F98">
        <v>50709569.5</v>
      </c>
    </row>
    <row r="99" spans="1:6" x14ac:dyDescent="0.25">
      <c r="A99">
        <v>1</v>
      </c>
      <c r="B99" t="s">
        <v>12</v>
      </c>
      <c r="C99">
        <v>1172</v>
      </c>
      <c r="D99">
        <v>63412452.240000002</v>
      </c>
      <c r="E99">
        <v>20815</v>
      </c>
      <c r="F99">
        <v>136821459.80000001</v>
      </c>
    </row>
    <row r="100" spans="1:6" x14ac:dyDescent="0.25">
      <c r="A100">
        <v>1</v>
      </c>
      <c r="B100" t="s">
        <v>13</v>
      </c>
      <c r="C100">
        <v>1478</v>
      </c>
      <c r="D100">
        <v>112162982.05</v>
      </c>
      <c r="E100">
        <v>37738</v>
      </c>
      <c r="F100">
        <v>183572037.08000001</v>
      </c>
    </row>
    <row r="101" spans="1:6" x14ac:dyDescent="0.25">
      <c r="A101">
        <v>1</v>
      </c>
      <c r="B101" t="s">
        <v>14</v>
      </c>
      <c r="C101">
        <v>1063</v>
      </c>
      <c r="D101">
        <v>56681093.369999997</v>
      </c>
      <c r="E101">
        <v>21510</v>
      </c>
      <c r="F101">
        <v>139683734.61000001</v>
      </c>
    </row>
    <row r="102" spans="1:6" x14ac:dyDescent="0.25">
      <c r="A102">
        <v>1</v>
      </c>
      <c r="B102" t="s">
        <v>15</v>
      </c>
      <c r="C102">
        <v>1801</v>
      </c>
      <c r="D102">
        <v>124048309.26000001</v>
      </c>
      <c r="E102">
        <v>45090</v>
      </c>
      <c r="F102">
        <v>253898129.13</v>
      </c>
    </row>
    <row r="103" spans="1:6" x14ac:dyDescent="0.25">
      <c r="A103">
        <v>1</v>
      </c>
      <c r="B103" t="s">
        <v>16</v>
      </c>
      <c r="C103">
        <v>409</v>
      </c>
      <c r="D103">
        <v>29776709.760000002</v>
      </c>
      <c r="E103">
        <v>12905</v>
      </c>
      <c r="F103">
        <v>50417836.700000003</v>
      </c>
    </row>
    <row r="104" spans="1:6" x14ac:dyDescent="0.25">
      <c r="A104">
        <v>1</v>
      </c>
      <c r="B104" t="s">
        <v>17</v>
      </c>
      <c r="C104">
        <v>46</v>
      </c>
      <c r="D104">
        <v>3455677.32</v>
      </c>
      <c r="E104">
        <v>2263</v>
      </c>
      <c r="F104">
        <v>6606699.1399999997</v>
      </c>
    </row>
    <row r="105" spans="1:6" x14ac:dyDescent="0.25">
      <c r="A105">
        <v>1</v>
      </c>
      <c r="B105" t="s">
        <v>18</v>
      </c>
      <c r="C105">
        <v>227</v>
      </c>
      <c r="D105">
        <v>14627305.220000001</v>
      </c>
      <c r="E105">
        <v>13589</v>
      </c>
      <c r="F105">
        <v>45869845.439999998</v>
      </c>
    </row>
    <row r="106" spans="1:6" x14ac:dyDescent="0.25">
      <c r="A106">
        <v>1</v>
      </c>
      <c r="B106" t="s">
        <v>19</v>
      </c>
      <c r="C106">
        <v>582</v>
      </c>
      <c r="D106">
        <v>49232465.060000002</v>
      </c>
      <c r="E106">
        <v>10442</v>
      </c>
      <c r="F106">
        <v>73761071.040000007</v>
      </c>
    </row>
    <row r="107" spans="1:6" x14ac:dyDescent="0.25">
      <c r="A107">
        <v>1</v>
      </c>
      <c r="B107" t="s">
        <v>20</v>
      </c>
      <c r="C107">
        <v>54</v>
      </c>
      <c r="D107">
        <v>4300712.09</v>
      </c>
      <c r="E107">
        <v>2476</v>
      </c>
      <c r="F107">
        <v>9399601.5999999996</v>
      </c>
    </row>
    <row r="108" spans="1:6" x14ac:dyDescent="0.25">
      <c r="A108">
        <v>1</v>
      </c>
      <c r="B108" t="s">
        <v>21</v>
      </c>
      <c r="C108">
        <v>1689</v>
      </c>
      <c r="D108">
        <v>114136063.20999999</v>
      </c>
      <c r="E108">
        <v>39852</v>
      </c>
      <c r="F108">
        <v>275637801.47000003</v>
      </c>
    </row>
    <row r="109" spans="1:6" x14ac:dyDescent="0.25">
      <c r="A109">
        <v>1</v>
      </c>
      <c r="B109" t="s">
        <v>22</v>
      </c>
      <c r="C109">
        <v>186</v>
      </c>
      <c r="D109">
        <v>10576542.710000001</v>
      </c>
      <c r="E109">
        <v>7118</v>
      </c>
      <c r="F109">
        <v>36105695.049999997</v>
      </c>
    </row>
    <row r="110" spans="1:6" x14ac:dyDescent="0.25">
      <c r="A110">
        <v>1</v>
      </c>
      <c r="B110" t="s">
        <v>23</v>
      </c>
      <c r="C110">
        <v>1610</v>
      </c>
      <c r="D110">
        <v>110752094.3</v>
      </c>
      <c r="E110">
        <v>23473</v>
      </c>
      <c r="F110">
        <v>160543711.40000001</v>
      </c>
    </row>
    <row r="111" spans="1:6" x14ac:dyDescent="0.25">
      <c r="A111">
        <v>1</v>
      </c>
      <c r="B111" t="s">
        <v>24</v>
      </c>
      <c r="C111">
        <v>75</v>
      </c>
      <c r="D111">
        <v>4280704.0199999996</v>
      </c>
      <c r="E111">
        <v>2966</v>
      </c>
      <c r="F111">
        <v>15814209.5</v>
      </c>
    </row>
    <row r="112" spans="1:6" x14ac:dyDescent="0.25">
      <c r="A112">
        <v>1</v>
      </c>
      <c r="B112" t="s">
        <v>25</v>
      </c>
      <c r="C112">
        <v>826</v>
      </c>
      <c r="D112">
        <v>47934891.869999997</v>
      </c>
      <c r="E112">
        <v>20272</v>
      </c>
      <c r="F112">
        <v>116301315.98</v>
      </c>
    </row>
    <row r="113" spans="1:6" x14ac:dyDescent="0.25">
      <c r="A113">
        <v>1</v>
      </c>
      <c r="B113" t="s">
        <v>26</v>
      </c>
      <c r="C113">
        <v>252</v>
      </c>
      <c r="D113">
        <v>23698832.859999999</v>
      </c>
      <c r="E113">
        <v>5422</v>
      </c>
      <c r="F113">
        <v>38465629.200000003</v>
      </c>
    </row>
    <row r="114" spans="1:6" x14ac:dyDescent="0.25">
      <c r="A114">
        <v>1</v>
      </c>
      <c r="B114" t="s">
        <v>27</v>
      </c>
      <c r="C114">
        <v>280</v>
      </c>
      <c r="D114">
        <v>28002528.82</v>
      </c>
      <c r="E114">
        <v>5345</v>
      </c>
      <c r="F114">
        <v>30790853.510000002</v>
      </c>
    </row>
    <row r="115" spans="1:6" x14ac:dyDescent="0.25">
      <c r="A115">
        <v>1</v>
      </c>
      <c r="B115" t="s">
        <v>28</v>
      </c>
      <c r="C115">
        <v>458</v>
      </c>
      <c r="D115">
        <v>23526727.43</v>
      </c>
      <c r="E115">
        <v>9772</v>
      </c>
      <c r="F115">
        <v>55046633.079999998</v>
      </c>
    </row>
    <row r="116" spans="1:6" x14ac:dyDescent="0.25">
      <c r="A116">
        <v>1</v>
      </c>
      <c r="B116" t="s">
        <v>29</v>
      </c>
      <c r="C116">
        <v>1734</v>
      </c>
      <c r="D116">
        <v>113583663.45999999</v>
      </c>
      <c r="E116">
        <v>32977</v>
      </c>
      <c r="F116">
        <v>251702704.90000001</v>
      </c>
    </row>
    <row r="117" spans="1:6" x14ac:dyDescent="0.25">
      <c r="A117">
        <v>1</v>
      </c>
      <c r="B117" t="s">
        <v>30</v>
      </c>
      <c r="C117">
        <v>901</v>
      </c>
      <c r="D117">
        <v>55841253.979999997</v>
      </c>
      <c r="E117">
        <v>22724</v>
      </c>
      <c r="F117">
        <v>118861729.91</v>
      </c>
    </row>
    <row r="118" spans="1:6" x14ac:dyDescent="0.25">
      <c r="A118">
        <v>1</v>
      </c>
      <c r="B118" t="s">
        <v>31</v>
      </c>
      <c r="C118">
        <v>705</v>
      </c>
      <c r="D118">
        <v>41071496.479999997</v>
      </c>
      <c r="E118">
        <v>18845</v>
      </c>
      <c r="F118">
        <v>129762613.62</v>
      </c>
    </row>
    <row r="119" spans="1:6" x14ac:dyDescent="0.25">
      <c r="A119">
        <v>1</v>
      </c>
      <c r="B119" t="s">
        <v>32</v>
      </c>
      <c r="C119">
        <v>428</v>
      </c>
      <c r="D119">
        <v>19699881.629999999</v>
      </c>
      <c r="E119">
        <v>9733</v>
      </c>
      <c r="F119">
        <v>49043443.340000004</v>
      </c>
    </row>
    <row r="120" spans="1:6" x14ac:dyDescent="0.25">
      <c r="A120">
        <v>1</v>
      </c>
      <c r="B120" t="s">
        <v>33</v>
      </c>
      <c r="C120">
        <v>3519</v>
      </c>
      <c r="D120">
        <v>351599611.86000001</v>
      </c>
      <c r="E120">
        <v>94012</v>
      </c>
      <c r="F120">
        <v>633449744.58000004</v>
      </c>
    </row>
    <row r="121" spans="1:6" x14ac:dyDescent="0.25">
      <c r="A121">
        <v>1</v>
      </c>
      <c r="B121" t="s">
        <v>34</v>
      </c>
      <c r="C121">
        <v>1999</v>
      </c>
      <c r="D121">
        <v>126331665.31</v>
      </c>
      <c r="E121">
        <v>49064</v>
      </c>
      <c r="F121">
        <v>341643797.77999997</v>
      </c>
    </row>
    <row r="122" spans="1:6" x14ac:dyDescent="0.25">
      <c r="A122">
        <v>1</v>
      </c>
      <c r="B122" t="s">
        <v>35</v>
      </c>
      <c r="C122">
        <v>398</v>
      </c>
      <c r="D122">
        <v>21872654.489999998</v>
      </c>
      <c r="E122">
        <v>23361</v>
      </c>
      <c r="F122">
        <v>82129622.049999997</v>
      </c>
    </row>
    <row r="123" spans="1:6" x14ac:dyDescent="0.25">
      <c r="A123">
        <v>1</v>
      </c>
      <c r="B123" t="s">
        <v>36</v>
      </c>
      <c r="C123">
        <v>473</v>
      </c>
      <c r="D123">
        <v>23454102.34</v>
      </c>
      <c r="E123">
        <v>14224</v>
      </c>
      <c r="F123">
        <v>64032051.380000003</v>
      </c>
    </row>
    <row r="124" spans="1:6" x14ac:dyDescent="0.25">
      <c r="A124">
        <v>1</v>
      </c>
      <c r="B124" t="s">
        <v>37</v>
      </c>
      <c r="C124">
        <v>763</v>
      </c>
      <c r="D124">
        <v>32734604.550000001</v>
      </c>
      <c r="E124">
        <v>22034</v>
      </c>
      <c r="F124">
        <v>89668724.719999999</v>
      </c>
    </row>
    <row r="125" spans="1:6" x14ac:dyDescent="0.25">
      <c r="A125">
        <v>1</v>
      </c>
      <c r="B125" t="s">
        <v>38</v>
      </c>
      <c r="C125">
        <v>1026</v>
      </c>
      <c r="D125">
        <v>73762402.700000003</v>
      </c>
      <c r="E125">
        <v>24798</v>
      </c>
      <c r="F125">
        <v>167257277.94</v>
      </c>
    </row>
    <row r="126" spans="1:6" x14ac:dyDescent="0.25">
      <c r="A126">
        <v>1</v>
      </c>
      <c r="B126" t="s">
        <v>39</v>
      </c>
      <c r="C126">
        <v>996</v>
      </c>
      <c r="D126">
        <v>74559381.079999998</v>
      </c>
      <c r="E126">
        <v>22100</v>
      </c>
      <c r="F126">
        <v>121169077.03</v>
      </c>
    </row>
    <row r="127" spans="1:6" x14ac:dyDescent="0.25">
      <c r="A127">
        <v>1</v>
      </c>
      <c r="B127" t="s">
        <v>40</v>
      </c>
      <c r="C127">
        <v>60</v>
      </c>
      <c r="D127">
        <v>3659668.38</v>
      </c>
      <c r="E127">
        <v>6114</v>
      </c>
      <c r="F127">
        <v>22819563.899999999</v>
      </c>
    </row>
    <row r="128" spans="1:6" x14ac:dyDescent="0.25">
      <c r="A128">
        <v>1</v>
      </c>
      <c r="B128" t="s">
        <v>41</v>
      </c>
      <c r="C128">
        <v>457</v>
      </c>
      <c r="D128">
        <v>24766738.789999999</v>
      </c>
      <c r="E128">
        <v>9861</v>
      </c>
      <c r="F128">
        <v>53406486.619999997</v>
      </c>
    </row>
    <row r="129" spans="1:6" x14ac:dyDescent="0.25">
      <c r="A129">
        <v>1</v>
      </c>
      <c r="B129" t="s">
        <v>42</v>
      </c>
      <c r="C129">
        <v>645</v>
      </c>
      <c r="D129">
        <v>43094304.119999997</v>
      </c>
      <c r="E129">
        <v>13702</v>
      </c>
      <c r="F129">
        <v>84529970.209999993</v>
      </c>
    </row>
    <row r="130" spans="1:6" x14ac:dyDescent="0.25">
      <c r="A130">
        <v>1</v>
      </c>
      <c r="B130" t="s">
        <v>43</v>
      </c>
      <c r="C130">
        <v>37795</v>
      </c>
      <c r="D130">
        <v>2320666844.5100002</v>
      </c>
      <c r="E130">
        <v>409379</v>
      </c>
      <c r="F130">
        <v>4919809051.5</v>
      </c>
    </row>
    <row r="131" spans="1:6" x14ac:dyDescent="0.25">
      <c r="A131">
        <v>1</v>
      </c>
      <c r="B131" t="s">
        <v>44</v>
      </c>
      <c r="C131">
        <v>11398</v>
      </c>
      <c r="D131">
        <v>662644087.73000002</v>
      </c>
      <c r="E131">
        <v>141976</v>
      </c>
      <c r="F131">
        <v>1339978361.7128</v>
      </c>
    </row>
    <row r="132" spans="1:6" x14ac:dyDescent="0.25">
      <c r="A132">
        <v>1</v>
      </c>
      <c r="B132" t="s">
        <v>45</v>
      </c>
      <c r="C132">
        <v>607</v>
      </c>
      <c r="D132">
        <v>57779243.299999997</v>
      </c>
      <c r="E132">
        <v>9606</v>
      </c>
      <c r="F132">
        <v>84537734.739999995</v>
      </c>
    </row>
    <row r="133" spans="1:6" x14ac:dyDescent="0.25">
      <c r="A133">
        <v>1</v>
      </c>
      <c r="B133" t="s">
        <v>46</v>
      </c>
      <c r="C133">
        <v>17</v>
      </c>
      <c r="D133">
        <v>1129364.0900000001</v>
      </c>
      <c r="E133">
        <v>896</v>
      </c>
      <c r="F133">
        <v>4288626.4800000004</v>
      </c>
    </row>
    <row r="134" spans="1:6" x14ac:dyDescent="0.25">
      <c r="A134">
        <v>1</v>
      </c>
      <c r="B134" t="s">
        <v>47</v>
      </c>
      <c r="C134">
        <v>3167</v>
      </c>
      <c r="D134">
        <v>221773876.15000001</v>
      </c>
      <c r="E134">
        <v>60003</v>
      </c>
      <c r="F134">
        <v>429541423.31</v>
      </c>
    </row>
    <row r="135" spans="1:6" x14ac:dyDescent="0.25">
      <c r="A135">
        <v>1</v>
      </c>
      <c r="B135" t="s">
        <v>48</v>
      </c>
      <c r="C135">
        <v>522</v>
      </c>
      <c r="D135">
        <v>29078676.309999999</v>
      </c>
      <c r="E135">
        <v>12259</v>
      </c>
      <c r="F135">
        <v>72561903.629999995</v>
      </c>
    </row>
    <row r="136" spans="1:6" x14ac:dyDescent="0.25">
      <c r="A136">
        <v>1</v>
      </c>
      <c r="B136" t="s">
        <v>49</v>
      </c>
      <c r="C136">
        <v>2250</v>
      </c>
      <c r="D136">
        <v>132753758.70999999</v>
      </c>
      <c r="E136">
        <v>41170</v>
      </c>
      <c r="F136">
        <v>284431158.31999999</v>
      </c>
    </row>
    <row r="137" spans="1:6" x14ac:dyDescent="0.25">
      <c r="A137">
        <v>1</v>
      </c>
      <c r="B137" t="s">
        <v>50</v>
      </c>
      <c r="C137">
        <v>1089</v>
      </c>
      <c r="D137">
        <v>61048107.789999999</v>
      </c>
      <c r="E137">
        <v>29772</v>
      </c>
      <c r="F137">
        <v>186215280.91999999</v>
      </c>
    </row>
    <row r="138" spans="1:6" x14ac:dyDescent="0.25">
      <c r="A138">
        <v>1</v>
      </c>
      <c r="B138" t="s">
        <v>51</v>
      </c>
      <c r="C138">
        <v>1328</v>
      </c>
      <c r="D138">
        <v>81764566.730000004</v>
      </c>
      <c r="E138">
        <v>36112</v>
      </c>
      <c r="F138">
        <v>210529267.25</v>
      </c>
    </row>
    <row r="139" spans="1:6" x14ac:dyDescent="0.25">
      <c r="A139">
        <v>1</v>
      </c>
      <c r="B139" t="s">
        <v>52</v>
      </c>
      <c r="C139">
        <v>968</v>
      </c>
      <c r="D139">
        <v>54211786.079999998</v>
      </c>
      <c r="E139">
        <v>23447</v>
      </c>
      <c r="F139">
        <v>114169581.95</v>
      </c>
    </row>
    <row r="140" spans="1:6" x14ac:dyDescent="0.25">
      <c r="A140">
        <v>1</v>
      </c>
      <c r="B140" t="s">
        <v>53</v>
      </c>
      <c r="C140">
        <v>704</v>
      </c>
      <c r="D140">
        <v>42480155.969999999</v>
      </c>
      <c r="E140">
        <v>18825</v>
      </c>
      <c r="F140">
        <v>91492173.420000002</v>
      </c>
    </row>
    <row r="141" spans="1:6" x14ac:dyDescent="0.25">
      <c r="A141">
        <v>1</v>
      </c>
      <c r="B141" t="s">
        <v>54</v>
      </c>
      <c r="C141">
        <v>1426</v>
      </c>
      <c r="D141">
        <v>85830443.219999999</v>
      </c>
      <c r="E141">
        <v>35433</v>
      </c>
      <c r="F141">
        <v>289638298.16000003</v>
      </c>
    </row>
    <row r="142" spans="1:6" x14ac:dyDescent="0.25">
      <c r="A142">
        <v>1</v>
      </c>
      <c r="B142" t="s">
        <v>55</v>
      </c>
      <c r="C142">
        <v>1104</v>
      </c>
      <c r="D142">
        <v>75737600.810000002</v>
      </c>
      <c r="E142">
        <v>23508</v>
      </c>
      <c r="F142">
        <v>146356669</v>
      </c>
    </row>
    <row r="143" spans="1:6" x14ac:dyDescent="0.25">
      <c r="A143">
        <v>1</v>
      </c>
      <c r="B143" t="s">
        <v>56</v>
      </c>
      <c r="C143">
        <v>386</v>
      </c>
      <c r="D143">
        <v>21640967.16</v>
      </c>
      <c r="E143">
        <v>12959</v>
      </c>
      <c r="F143">
        <v>69503882.409999996</v>
      </c>
    </row>
    <row r="144" spans="1:6" x14ac:dyDescent="0.25">
      <c r="A144">
        <v>1</v>
      </c>
      <c r="B144" t="s">
        <v>57</v>
      </c>
      <c r="C144">
        <v>2643</v>
      </c>
      <c r="D144">
        <v>243292435.49000001</v>
      </c>
      <c r="E144">
        <v>70878</v>
      </c>
      <c r="F144">
        <v>446296326.64999998</v>
      </c>
    </row>
    <row r="145" spans="1:6" x14ac:dyDescent="0.25">
      <c r="A145">
        <v>1</v>
      </c>
      <c r="B145" t="s">
        <v>58</v>
      </c>
      <c r="C145">
        <v>950</v>
      </c>
      <c r="D145">
        <v>47555509.359999999</v>
      </c>
      <c r="E145">
        <v>21197</v>
      </c>
      <c r="F145">
        <v>119191708.58</v>
      </c>
    </row>
    <row r="146" spans="1:6" x14ac:dyDescent="0.25">
      <c r="A146">
        <v>1</v>
      </c>
      <c r="B146" t="s">
        <v>59</v>
      </c>
      <c r="C146">
        <v>3497</v>
      </c>
      <c r="D146">
        <v>196766505.38</v>
      </c>
      <c r="E146">
        <v>60474</v>
      </c>
      <c r="F146">
        <v>441219705.81</v>
      </c>
    </row>
    <row r="147" spans="1:6" x14ac:dyDescent="0.25">
      <c r="A147">
        <v>1</v>
      </c>
      <c r="B147" t="s">
        <v>60</v>
      </c>
      <c r="C147">
        <v>10301</v>
      </c>
      <c r="D147">
        <v>644061046.13</v>
      </c>
      <c r="E147">
        <v>109271</v>
      </c>
      <c r="F147">
        <v>1225962926.21</v>
      </c>
    </row>
    <row r="148" spans="1:6" x14ac:dyDescent="0.25">
      <c r="A148">
        <v>1</v>
      </c>
      <c r="B148" t="s">
        <v>61</v>
      </c>
      <c r="C148">
        <v>1536</v>
      </c>
      <c r="D148">
        <v>94261911.730000004</v>
      </c>
      <c r="E148">
        <v>37289</v>
      </c>
      <c r="F148">
        <v>227464683.94</v>
      </c>
    </row>
    <row r="149" spans="1:6" x14ac:dyDescent="0.25">
      <c r="A149">
        <v>1</v>
      </c>
      <c r="B149" t="s">
        <v>62</v>
      </c>
      <c r="C149">
        <v>427</v>
      </c>
      <c r="D149">
        <v>24384480.239999998</v>
      </c>
      <c r="E149">
        <v>17602</v>
      </c>
      <c r="F149">
        <v>85376197.760000005</v>
      </c>
    </row>
    <row r="150" spans="1:6" x14ac:dyDescent="0.25">
      <c r="A150">
        <v>1</v>
      </c>
      <c r="B150" t="s">
        <v>63</v>
      </c>
      <c r="C150">
        <v>361</v>
      </c>
      <c r="D150">
        <v>25993356.780000001</v>
      </c>
      <c r="E150">
        <v>12957</v>
      </c>
      <c r="F150">
        <v>85636219.349999994</v>
      </c>
    </row>
    <row r="151" spans="1:6" x14ac:dyDescent="0.25">
      <c r="A151">
        <v>1</v>
      </c>
      <c r="B151" t="s">
        <v>64</v>
      </c>
      <c r="C151">
        <v>3613</v>
      </c>
      <c r="D151">
        <v>236240375.22</v>
      </c>
      <c r="E151">
        <v>63995</v>
      </c>
      <c r="F151">
        <v>525142279.76999998</v>
      </c>
    </row>
    <row r="152" spans="1:6" x14ac:dyDescent="0.25">
      <c r="A152">
        <v>1</v>
      </c>
      <c r="B152" t="s">
        <v>65</v>
      </c>
      <c r="C152">
        <v>132</v>
      </c>
      <c r="D152">
        <v>7845119.4100000001</v>
      </c>
      <c r="E152">
        <v>3797</v>
      </c>
      <c r="F152">
        <v>14693435.550000001</v>
      </c>
    </row>
    <row r="153" spans="1:6" x14ac:dyDescent="0.25">
      <c r="A153">
        <v>1</v>
      </c>
      <c r="B153" t="s">
        <v>66</v>
      </c>
      <c r="C153">
        <v>110</v>
      </c>
      <c r="D153">
        <v>9751283.1699999999</v>
      </c>
      <c r="E153">
        <v>7252</v>
      </c>
      <c r="F153">
        <v>37474160.719999999</v>
      </c>
    </row>
    <row r="154" spans="1:6" x14ac:dyDescent="0.25">
      <c r="A154">
        <v>1</v>
      </c>
      <c r="B154" t="s">
        <v>67</v>
      </c>
      <c r="C154">
        <v>888</v>
      </c>
      <c r="D154">
        <v>52174752.450000003</v>
      </c>
      <c r="E154">
        <v>20388</v>
      </c>
      <c r="F154">
        <v>117733238.84999999</v>
      </c>
    </row>
    <row r="155" spans="1:6" x14ac:dyDescent="0.25">
      <c r="A155">
        <v>1</v>
      </c>
      <c r="B155" t="s">
        <v>68</v>
      </c>
      <c r="C155">
        <v>1557</v>
      </c>
      <c r="D155">
        <v>116588558.51000001</v>
      </c>
      <c r="E155">
        <v>51085</v>
      </c>
      <c r="F155">
        <v>223698236.37</v>
      </c>
    </row>
    <row r="156" spans="1:6" x14ac:dyDescent="0.25">
      <c r="A156">
        <v>1</v>
      </c>
      <c r="B156" t="s">
        <v>69</v>
      </c>
      <c r="C156">
        <v>659</v>
      </c>
      <c r="D156">
        <v>38564984.969999999</v>
      </c>
      <c r="E156">
        <v>20408</v>
      </c>
      <c r="F156">
        <v>88925422.230000004</v>
      </c>
    </row>
    <row r="157" spans="1:6" x14ac:dyDescent="0.25">
      <c r="A157">
        <v>1</v>
      </c>
      <c r="B157" t="s">
        <v>70</v>
      </c>
      <c r="C157">
        <v>5311</v>
      </c>
      <c r="D157">
        <v>397365714.89999998</v>
      </c>
      <c r="E157">
        <v>106295</v>
      </c>
      <c r="F157">
        <v>743071574.65999997</v>
      </c>
    </row>
    <row r="158" spans="1:6" x14ac:dyDescent="0.25">
      <c r="A158">
        <v>1</v>
      </c>
      <c r="B158" t="s">
        <v>71</v>
      </c>
      <c r="C158">
        <v>711</v>
      </c>
      <c r="D158">
        <v>44103861.039999999</v>
      </c>
      <c r="E158">
        <v>21605</v>
      </c>
      <c r="F158">
        <v>120468196.18000001</v>
      </c>
    </row>
    <row r="159" spans="1:6" x14ac:dyDescent="0.25">
      <c r="A159">
        <v>1</v>
      </c>
      <c r="B159" t="s">
        <v>72</v>
      </c>
      <c r="C159">
        <v>781</v>
      </c>
      <c r="D159">
        <v>39908428.109999999</v>
      </c>
      <c r="E159">
        <v>16349</v>
      </c>
      <c r="F159">
        <v>110245372.97</v>
      </c>
    </row>
    <row r="160" spans="1:6" x14ac:dyDescent="0.25">
      <c r="A160">
        <v>1</v>
      </c>
      <c r="B160" t="s">
        <v>73</v>
      </c>
      <c r="C160">
        <v>967</v>
      </c>
      <c r="D160">
        <v>52805615.520000003</v>
      </c>
      <c r="E160">
        <v>22705</v>
      </c>
      <c r="F160">
        <v>138229789.13999999</v>
      </c>
    </row>
    <row r="161" spans="1:6" x14ac:dyDescent="0.25">
      <c r="A161">
        <v>1</v>
      </c>
      <c r="B161" t="s">
        <v>74</v>
      </c>
      <c r="C161">
        <v>81</v>
      </c>
      <c r="D161">
        <v>5668605.1900000004</v>
      </c>
      <c r="E161">
        <v>3079</v>
      </c>
      <c r="F161">
        <v>10321637.869999999</v>
      </c>
    </row>
    <row r="162" spans="1:6" x14ac:dyDescent="0.25">
      <c r="A162">
        <v>1</v>
      </c>
      <c r="B162" t="s">
        <v>75</v>
      </c>
      <c r="C162">
        <v>1178</v>
      </c>
      <c r="D162">
        <v>70294745.719999999</v>
      </c>
      <c r="E162">
        <v>33199</v>
      </c>
      <c r="F162">
        <v>279031799.93000001</v>
      </c>
    </row>
    <row r="163" spans="1:6" x14ac:dyDescent="0.25">
      <c r="A163">
        <v>1</v>
      </c>
      <c r="B163" t="s">
        <v>76</v>
      </c>
      <c r="C163">
        <v>1248</v>
      </c>
      <c r="D163">
        <v>60490053.079999998</v>
      </c>
      <c r="E163">
        <v>25877</v>
      </c>
      <c r="F163">
        <v>156875636.34999999</v>
      </c>
    </row>
    <row r="164" spans="1:6" x14ac:dyDescent="0.25">
      <c r="A164">
        <v>1</v>
      </c>
      <c r="B164" t="s">
        <v>77</v>
      </c>
      <c r="C164">
        <v>779</v>
      </c>
      <c r="D164">
        <v>58543598.909999996</v>
      </c>
      <c r="E164">
        <v>17100</v>
      </c>
      <c r="F164">
        <v>107413903.06999999</v>
      </c>
    </row>
    <row r="165" spans="1:6" x14ac:dyDescent="0.25">
      <c r="A165">
        <v>1</v>
      </c>
      <c r="B165" t="s">
        <v>78</v>
      </c>
      <c r="C165">
        <v>695</v>
      </c>
      <c r="D165">
        <v>49382209.619999997</v>
      </c>
      <c r="E165">
        <v>19324</v>
      </c>
      <c r="F165">
        <v>145208237.47</v>
      </c>
    </row>
    <row r="166" spans="1:6" x14ac:dyDescent="0.25">
      <c r="A166">
        <v>1</v>
      </c>
      <c r="B166" t="s">
        <v>79</v>
      </c>
      <c r="C166">
        <v>209</v>
      </c>
      <c r="D166">
        <v>12530205.689999999</v>
      </c>
      <c r="E166">
        <v>6269</v>
      </c>
      <c r="F166">
        <v>28485712.32</v>
      </c>
    </row>
    <row r="167" spans="1:6" x14ac:dyDescent="0.25">
      <c r="A167">
        <v>1</v>
      </c>
      <c r="B167" t="s">
        <v>80</v>
      </c>
      <c r="C167">
        <v>1736</v>
      </c>
      <c r="D167">
        <v>115853169.67</v>
      </c>
      <c r="E167">
        <v>61049</v>
      </c>
      <c r="F167">
        <v>547547452.73000002</v>
      </c>
    </row>
    <row r="168" spans="1:6" x14ac:dyDescent="0.25">
      <c r="A168">
        <v>1</v>
      </c>
      <c r="B168" t="s">
        <v>81</v>
      </c>
      <c r="C168">
        <v>2547</v>
      </c>
      <c r="D168">
        <v>177235738.03999999</v>
      </c>
      <c r="E168">
        <v>47141</v>
      </c>
      <c r="F168">
        <v>392220070.04000002</v>
      </c>
    </row>
    <row r="169" spans="1:6" x14ac:dyDescent="0.25">
      <c r="A169">
        <v>1</v>
      </c>
      <c r="B169" t="s">
        <v>82</v>
      </c>
      <c r="C169">
        <v>166</v>
      </c>
      <c r="D169">
        <v>13620987.66</v>
      </c>
      <c r="E169">
        <v>6588</v>
      </c>
      <c r="F169">
        <v>25384690.84</v>
      </c>
    </row>
    <row r="170" spans="1:6" x14ac:dyDescent="0.25">
      <c r="A170">
        <v>1</v>
      </c>
      <c r="B170" t="s">
        <v>83</v>
      </c>
      <c r="C170">
        <v>958</v>
      </c>
      <c r="D170">
        <v>41729890.689999998</v>
      </c>
      <c r="E170">
        <v>16722</v>
      </c>
      <c r="F170">
        <v>109185442.2</v>
      </c>
    </row>
    <row r="171" spans="1:6" x14ac:dyDescent="0.25">
      <c r="A171">
        <v>1</v>
      </c>
      <c r="B171" t="s">
        <v>84</v>
      </c>
      <c r="C171">
        <v>12</v>
      </c>
      <c r="D171">
        <v>487600</v>
      </c>
      <c r="E171">
        <v>1814</v>
      </c>
      <c r="F171">
        <v>6017928.9800000004</v>
      </c>
    </row>
    <row r="172" spans="1:6" x14ac:dyDescent="0.25">
      <c r="A172">
        <v>1</v>
      </c>
      <c r="B172" t="s">
        <v>85</v>
      </c>
      <c r="C172">
        <v>409</v>
      </c>
      <c r="D172">
        <v>29407315.510000002</v>
      </c>
      <c r="E172">
        <v>22318</v>
      </c>
      <c r="F172">
        <v>149747303.94</v>
      </c>
    </row>
    <row r="173" spans="1:6" x14ac:dyDescent="0.25">
      <c r="A173">
        <v>1</v>
      </c>
      <c r="B173" t="s">
        <v>86</v>
      </c>
      <c r="C173">
        <v>1171</v>
      </c>
      <c r="D173">
        <v>65450238.359999999</v>
      </c>
      <c r="E173">
        <v>20796</v>
      </c>
      <c r="F173">
        <v>133397879.67</v>
      </c>
    </row>
  </sheetData>
  <autoFilter ref="A1:C1">
    <sortState ref="A2:C173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3"/>
  <sheetViews>
    <sheetView topLeftCell="A421" workbookViewId="0">
      <selection sqref="A1:A453"/>
    </sheetView>
  </sheetViews>
  <sheetFormatPr defaultRowHeight="15" x14ac:dyDescent="0.25"/>
  <sheetData>
    <row r="1" spans="1:1" x14ac:dyDescent="0.25">
      <c r="A1">
        <v>5661384463.4099998</v>
      </c>
    </row>
    <row r="2" spans="1:1" x14ac:dyDescent="0.25">
      <c r="A2">
        <v>5298140789.2299995</v>
      </c>
    </row>
    <row r="3" spans="1:1" x14ac:dyDescent="0.25">
      <c r="A3">
        <v>1611088.2</v>
      </c>
    </row>
    <row r="4" spans="1:1" x14ac:dyDescent="0.25">
      <c r="A4">
        <v>660831400.26999998</v>
      </c>
    </row>
    <row r="5" spans="1:1" x14ac:dyDescent="0.25">
      <c r="A5">
        <v>714415533.21000004</v>
      </c>
    </row>
    <row r="6" spans="1:1" x14ac:dyDescent="0.25">
      <c r="A6">
        <v>89118973.109999999</v>
      </c>
    </row>
    <row r="7" spans="1:1" x14ac:dyDescent="0.25">
      <c r="A7">
        <v>112205658.17</v>
      </c>
    </row>
    <row r="8" spans="1:1" x14ac:dyDescent="0.25">
      <c r="A8">
        <v>38934025.740000002</v>
      </c>
    </row>
    <row r="9" spans="1:1" x14ac:dyDescent="0.25">
      <c r="A9">
        <v>314298906.07999998</v>
      </c>
    </row>
    <row r="10" spans="1:1" x14ac:dyDescent="0.25">
      <c r="A10">
        <v>1112083668.3699999</v>
      </c>
    </row>
    <row r="11" spans="1:1" x14ac:dyDescent="0.25">
      <c r="A11">
        <v>60553026.649999999</v>
      </c>
    </row>
    <row r="12" spans="1:1" x14ac:dyDescent="0.25">
      <c r="A12">
        <v>828930.74</v>
      </c>
    </row>
    <row r="13" spans="1:1" x14ac:dyDescent="0.25">
      <c r="A13">
        <v>1010485552.98</v>
      </c>
    </row>
    <row r="14" spans="1:1" x14ac:dyDescent="0.25">
      <c r="A14">
        <v>492014617.62</v>
      </c>
    </row>
    <row r="15" spans="1:1" x14ac:dyDescent="0.25">
      <c r="A15">
        <v>44165054.829999998</v>
      </c>
    </row>
    <row r="16" spans="1:1" x14ac:dyDescent="0.25">
      <c r="A16">
        <v>98563383.969999999</v>
      </c>
    </row>
    <row r="17" spans="1:1" x14ac:dyDescent="0.25">
      <c r="A17">
        <v>31905877.510000002</v>
      </c>
    </row>
    <row r="18" spans="1:1" x14ac:dyDescent="0.25">
      <c r="A18">
        <v>92333664.189999998</v>
      </c>
    </row>
    <row r="19" spans="1:1" x14ac:dyDescent="0.25">
      <c r="A19">
        <v>1863796.61</v>
      </c>
    </row>
    <row r="20" spans="1:1" x14ac:dyDescent="0.25">
      <c r="A20">
        <v>32155168.109999999</v>
      </c>
    </row>
    <row r="21" spans="1:1" x14ac:dyDescent="0.25">
      <c r="A21">
        <v>22363699.010000002</v>
      </c>
    </row>
    <row r="22" spans="1:1" x14ac:dyDescent="0.25">
      <c r="A22">
        <v>14150678.310000001</v>
      </c>
    </row>
    <row r="23" spans="1:1" x14ac:dyDescent="0.25">
      <c r="A23">
        <v>16991591.84</v>
      </c>
    </row>
    <row r="24" spans="1:1" x14ac:dyDescent="0.25">
      <c r="A24">
        <v>15459307.710000001</v>
      </c>
    </row>
    <row r="25" spans="1:1" x14ac:dyDescent="0.25">
      <c r="A25">
        <v>5306147.47</v>
      </c>
    </row>
    <row r="26" spans="1:1" x14ac:dyDescent="0.25">
      <c r="A26">
        <v>16597735.08</v>
      </c>
    </row>
    <row r="27" spans="1:1" x14ac:dyDescent="0.25">
      <c r="A27">
        <v>36772153.780000001</v>
      </c>
    </row>
    <row r="28" spans="1:1" x14ac:dyDescent="0.25">
      <c r="A28">
        <v>7629934.96</v>
      </c>
    </row>
    <row r="29" spans="1:1" x14ac:dyDescent="0.25">
      <c r="A29">
        <v>22666120.73</v>
      </c>
    </row>
    <row r="30" spans="1:1" x14ac:dyDescent="0.25">
      <c r="A30">
        <v>19518613.890000001</v>
      </c>
    </row>
    <row r="31" spans="1:1" x14ac:dyDescent="0.25">
      <c r="A31">
        <v>11508795.58</v>
      </c>
    </row>
    <row r="32" spans="1:1" x14ac:dyDescent="0.25">
      <c r="A32">
        <v>126221532.62</v>
      </c>
    </row>
    <row r="33" spans="1:1" x14ac:dyDescent="0.25">
      <c r="A33">
        <v>12094833.48</v>
      </c>
    </row>
    <row r="34" spans="1:1" x14ac:dyDescent="0.25">
      <c r="A34">
        <v>1432613.05</v>
      </c>
    </row>
    <row r="35" spans="1:1" x14ac:dyDescent="0.25">
      <c r="A35">
        <v>8737664.7599999998</v>
      </c>
    </row>
    <row r="36" spans="1:1" x14ac:dyDescent="0.25">
      <c r="A36">
        <v>1716995.02</v>
      </c>
    </row>
    <row r="37" spans="1:1" x14ac:dyDescent="0.25">
      <c r="A37">
        <v>16619798.73</v>
      </c>
    </row>
    <row r="38" spans="1:1" x14ac:dyDescent="0.25">
      <c r="A38">
        <v>92822516.040000007</v>
      </c>
    </row>
    <row r="39" spans="1:1" x14ac:dyDescent="0.25">
      <c r="A39">
        <v>4416491.63</v>
      </c>
    </row>
    <row r="40" spans="1:1" x14ac:dyDescent="0.25">
      <c r="A40">
        <v>61905191.170000002</v>
      </c>
    </row>
    <row r="41" spans="1:1" x14ac:dyDescent="0.25">
      <c r="A41">
        <v>406668.22</v>
      </c>
    </row>
    <row r="42" spans="1:1" x14ac:dyDescent="0.25">
      <c r="A42">
        <v>165602046.19</v>
      </c>
    </row>
    <row r="43" spans="1:1" x14ac:dyDescent="0.25">
      <c r="A43">
        <v>277382.71999999997</v>
      </c>
    </row>
    <row r="44" spans="1:1" x14ac:dyDescent="0.25">
      <c r="A44">
        <v>7694944.9100000001</v>
      </c>
    </row>
    <row r="45" spans="1:1" x14ac:dyDescent="0.25">
      <c r="A45">
        <v>22460900.260000002</v>
      </c>
    </row>
    <row r="46" spans="1:1" x14ac:dyDescent="0.25">
      <c r="A46">
        <v>9090661.8000000007</v>
      </c>
    </row>
    <row r="47" spans="1:1" x14ac:dyDescent="0.25">
      <c r="A47">
        <v>18176973.649999999</v>
      </c>
    </row>
    <row r="48" spans="1:1" x14ac:dyDescent="0.25">
      <c r="A48">
        <v>221138952.84999999</v>
      </c>
    </row>
    <row r="49" spans="1:1" x14ac:dyDescent="0.25">
      <c r="A49">
        <v>3598833.71</v>
      </c>
    </row>
    <row r="50" spans="1:1" x14ac:dyDescent="0.25">
      <c r="A50">
        <v>332977368.91000003</v>
      </c>
    </row>
    <row r="51" spans="1:1" x14ac:dyDescent="0.25">
      <c r="A51">
        <v>7299635.8099999996</v>
      </c>
    </row>
    <row r="52" spans="1:1" x14ac:dyDescent="0.25">
      <c r="A52">
        <v>14049923.68</v>
      </c>
    </row>
    <row r="53" spans="1:1" x14ac:dyDescent="0.25">
      <c r="A53">
        <v>14180397.07</v>
      </c>
    </row>
    <row r="54" spans="1:1" x14ac:dyDescent="0.25">
      <c r="A54">
        <v>21492713.690000001</v>
      </c>
    </row>
    <row r="55" spans="1:1" x14ac:dyDescent="0.25">
      <c r="A55">
        <v>159544020.15000001</v>
      </c>
    </row>
    <row r="56" spans="1:1" x14ac:dyDescent="0.25">
      <c r="A56">
        <v>2245022.98</v>
      </c>
    </row>
    <row r="57" spans="1:1" x14ac:dyDescent="0.25">
      <c r="A57">
        <v>1758749.85</v>
      </c>
    </row>
    <row r="58" spans="1:1" x14ac:dyDescent="0.25">
      <c r="A58">
        <v>13020429.060000001</v>
      </c>
    </row>
    <row r="59" spans="1:1" x14ac:dyDescent="0.25">
      <c r="A59">
        <v>564548.66</v>
      </c>
    </row>
    <row r="60" spans="1:1" x14ac:dyDescent="0.25">
      <c r="A60">
        <v>18063433.640000001</v>
      </c>
    </row>
    <row r="61" spans="1:1" x14ac:dyDescent="0.25">
      <c r="A61">
        <v>194447392.77000001</v>
      </c>
    </row>
    <row r="62" spans="1:1" x14ac:dyDescent="0.25">
      <c r="A62">
        <v>326142669.06</v>
      </c>
    </row>
    <row r="63" spans="1:1" x14ac:dyDescent="0.25">
      <c r="A63">
        <v>24421531.68</v>
      </c>
    </row>
    <row r="64" spans="1:1" x14ac:dyDescent="0.25">
      <c r="A64">
        <v>802915243.05999994</v>
      </c>
    </row>
    <row r="65" spans="1:1" x14ac:dyDescent="0.25">
      <c r="A65">
        <v>83466849.400000006</v>
      </c>
    </row>
    <row r="66" spans="1:1" x14ac:dyDescent="0.25">
      <c r="A66">
        <v>76396410.540000007</v>
      </c>
    </row>
    <row r="67" spans="1:1" x14ac:dyDescent="0.25">
      <c r="A67">
        <v>14223514.65</v>
      </c>
    </row>
    <row r="68" spans="1:1" x14ac:dyDescent="0.25">
      <c r="A68">
        <v>58570992.240000002</v>
      </c>
    </row>
    <row r="69" spans="1:1" x14ac:dyDescent="0.25">
      <c r="A69">
        <v>18771744.579999998</v>
      </c>
    </row>
    <row r="70" spans="1:1" x14ac:dyDescent="0.25">
      <c r="A70">
        <v>511610982.89999998</v>
      </c>
    </row>
    <row r="71" spans="1:1" x14ac:dyDescent="0.25">
      <c r="A71">
        <v>70643120.909999996</v>
      </c>
    </row>
    <row r="72" spans="1:1" x14ac:dyDescent="0.25">
      <c r="A72">
        <v>24868179.98</v>
      </c>
    </row>
    <row r="73" spans="1:1" x14ac:dyDescent="0.25">
      <c r="A73">
        <v>15979635.9</v>
      </c>
    </row>
    <row r="74" spans="1:1" x14ac:dyDescent="0.25">
      <c r="A74">
        <v>336946.18</v>
      </c>
    </row>
    <row r="75" spans="1:1" x14ac:dyDescent="0.25">
      <c r="A75">
        <v>21445630.309999999</v>
      </c>
    </row>
    <row r="76" spans="1:1" x14ac:dyDescent="0.25">
      <c r="A76">
        <v>1530386.72</v>
      </c>
    </row>
    <row r="77" spans="1:1" x14ac:dyDescent="0.25">
      <c r="A77">
        <v>3682689.27</v>
      </c>
    </row>
    <row r="78" spans="1:1" x14ac:dyDescent="0.25">
      <c r="A78">
        <v>62428550.990000002</v>
      </c>
    </row>
    <row r="79" spans="1:1" x14ac:dyDescent="0.25">
      <c r="A79">
        <v>451154920</v>
      </c>
    </row>
    <row r="80" spans="1:1" x14ac:dyDescent="0.25">
      <c r="A80">
        <v>3532695.92</v>
      </c>
    </row>
    <row r="81" spans="1:1" x14ac:dyDescent="0.25">
      <c r="A81">
        <v>10786170.65</v>
      </c>
    </row>
    <row r="82" spans="1:1" x14ac:dyDescent="0.25">
      <c r="A82">
        <v>97502429.719999999</v>
      </c>
    </row>
    <row r="83" spans="1:1" x14ac:dyDescent="0.25">
      <c r="A83">
        <v>41172941.350000001</v>
      </c>
    </row>
    <row r="84" spans="1:1" x14ac:dyDescent="0.25">
      <c r="A84">
        <v>79996886.709999993</v>
      </c>
    </row>
    <row r="85" spans="1:1" x14ac:dyDescent="0.25">
      <c r="A85">
        <v>132227083.08</v>
      </c>
    </row>
    <row r="86" spans="1:1" x14ac:dyDescent="0.25">
      <c r="A86">
        <v>125110138.68000001</v>
      </c>
    </row>
    <row r="87" spans="1:1" x14ac:dyDescent="0.25">
      <c r="A87">
        <v>298836.65000000002</v>
      </c>
    </row>
    <row r="88" spans="1:1" x14ac:dyDescent="0.25">
      <c r="A88">
        <v>7348521.3499999996</v>
      </c>
    </row>
    <row r="89" spans="1:1" x14ac:dyDescent="0.25">
      <c r="A89">
        <v>360159276.54000002</v>
      </c>
    </row>
    <row r="90" spans="1:1" x14ac:dyDescent="0.25">
      <c r="A90">
        <v>19169934.149999999</v>
      </c>
    </row>
    <row r="91" spans="1:1" x14ac:dyDescent="0.25">
      <c r="A91">
        <v>15498352.34</v>
      </c>
    </row>
    <row r="92" spans="1:1" x14ac:dyDescent="0.25">
      <c r="A92">
        <v>19586940.800000001</v>
      </c>
    </row>
    <row r="93" spans="1:1" x14ac:dyDescent="0.25">
      <c r="A93">
        <v>8316566.4900000002</v>
      </c>
    </row>
    <row r="94" spans="1:1" x14ac:dyDescent="0.25">
      <c r="A94">
        <v>37466583.719999999</v>
      </c>
    </row>
    <row r="95" spans="1:1" x14ac:dyDescent="0.25">
      <c r="A95">
        <v>31703163.030000001</v>
      </c>
    </row>
    <row r="96" spans="1:1" x14ac:dyDescent="0.25">
      <c r="A96">
        <v>23166713.620000001</v>
      </c>
    </row>
    <row r="97" spans="1:1" x14ac:dyDescent="0.25">
      <c r="A97">
        <v>778706.82</v>
      </c>
    </row>
    <row r="98" spans="1:1" x14ac:dyDescent="0.25">
      <c r="A98">
        <v>247398078.55000001</v>
      </c>
    </row>
    <row r="99" spans="1:1" x14ac:dyDescent="0.25">
      <c r="A99">
        <v>29116645.460000001</v>
      </c>
    </row>
    <row r="100" spans="1:1" x14ac:dyDescent="0.25">
      <c r="A100">
        <v>38121796.990000002</v>
      </c>
    </row>
    <row r="101" spans="1:1" x14ac:dyDescent="0.25">
      <c r="A101">
        <v>6053273.1799999997</v>
      </c>
    </row>
    <row r="102" spans="1:1" x14ac:dyDescent="0.25">
      <c r="A102">
        <v>570144.68999999994</v>
      </c>
    </row>
    <row r="103" spans="1:1" x14ac:dyDescent="0.25">
      <c r="A103">
        <v>56854038.240000002</v>
      </c>
    </row>
    <row r="104" spans="1:1" x14ac:dyDescent="0.25">
      <c r="A104">
        <v>3969250.91</v>
      </c>
    </row>
    <row r="105" spans="1:1" x14ac:dyDescent="0.25">
      <c r="A105">
        <v>27501745.27</v>
      </c>
    </row>
    <row r="106" spans="1:1" x14ac:dyDescent="0.25">
      <c r="A106">
        <v>31625973.59</v>
      </c>
    </row>
    <row r="107" spans="1:1" x14ac:dyDescent="0.25">
      <c r="A107">
        <v>6416442.0300000003</v>
      </c>
    </row>
    <row r="108" spans="1:1" x14ac:dyDescent="0.25">
      <c r="A108">
        <v>18061067.739999998</v>
      </c>
    </row>
    <row r="109" spans="1:1" x14ac:dyDescent="0.25">
      <c r="A109">
        <v>123097058.72</v>
      </c>
    </row>
    <row r="110" spans="1:1" x14ac:dyDescent="0.25">
      <c r="A110">
        <v>363993690.54000002</v>
      </c>
    </row>
    <row r="111" spans="1:1" x14ac:dyDescent="0.25">
      <c r="A111">
        <v>1104733.8500000001</v>
      </c>
    </row>
    <row r="112" spans="1:1" x14ac:dyDescent="0.25">
      <c r="A112">
        <v>32670.799999999999</v>
      </c>
    </row>
    <row r="113" spans="1:1" x14ac:dyDescent="0.25">
      <c r="A113">
        <v>26733267.039999999</v>
      </c>
    </row>
    <row r="114" spans="1:1" x14ac:dyDescent="0.25">
      <c r="A114">
        <v>24166156.109999999</v>
      </c>
    </row>
    <row r="115" spans="1:1" x14ac:dyDescent="0.25">
      <c r="A115">
        <v>2567498.5299999998</v>
      </c>
    </row>
    <row r="116" spans="1:1" x14ac:dyDescent="0.25">
      <c r="A116">
        <v>143763.9</v>
      </c>
    </row>
    <row r="117" spans="1:1" x14ac:dyDescent="0.25">
      <c r="A117">
        <v>84376782.109999999</v>
      </c>
    </row>
    <row r="118" spans="1:1" x14ac:dyDescent="0.25">
      <c r="A118">
        <v>734126719.44000006</v>
      </c>
    </row>
    <row r="119" spans="1:1" x14ac:dyDescent="0.25">
      <c r="A119">
        <v>5584652352.0699997</v>
      </c>
    </row>
    <row r="120" spans="1:1" x14ac:dyDescent="0.25">
      <c r="A120">
        <v>23781066.239999998</v>
      </c>
    </row>
    <row r="121" spans="1:1" x14ac:dyDescent="0.25">
      <c r="A121">
        <v>201218437.44999999</v>
      </c>
    </row>
    <row r="122" spans="1:1" x14ac:dyDescent="0.25">
      <c r="A122">
        <v>68824625.579999998</v>
      </c>
    </row>
    <row r="123" spans="1:1" x14ac:dyDescent="0.25">
      <c r="A123">
        <v>199905527.81999999</v>
      </c>
    </row>
    <row r="124" spans="1:1" x14ac:dyDescent="0.25">
      <c r="A124">
        <v>27757022.379999999</v>
      </c>
    </row>
    <row r="125" spans="1:1" x14ac:dyDescent="0.25">
      <c r="A125">
        <v>27971402</v>
      </c>
    </row>
    <row r="126" spans="1:1" x14ac:dyDescent="0.25">
      <c r="A126">
        <v>89838794.510000005</v>
      </c>
    </row>
    <row r="127" spans="1:1" x14ac:dyDescent="0.25">
      <c r="A127">
        <v>982616954.76999998</v>
      </c>
    </row>
    <row r="128" spans="1:1" x14ac:dyDescent="0.25">
      <c r="A128">
        <v>19421166.699999999</v>
      </c>
    </row>
    <row r="129" spans="1:1" x14ac:dyDescent="0.25">
      <c r="A129">
        <v>235419332.06999999</v>
      </c>
    </row>
    <row r="130" spans="1:1" x14ac:dyDescent="0.25">
      <c r="A130">
        <v>22596103.530000001</v>
      </c>
    </row>
    <row r="131" spans="1:1" x14ac:dyDescent="0.25">
      <c r="A131">
        <v>65549931.659999996</v>
      </c>
    </row>
    <row r="132" spans="1:1" x14ac:dyDescent="0.25">
      <c r="A132">
        <v>43225.79</v>
      </c>
    </row>
    <row r="133" spans="1:1" x14ac:dyDescent="0.25">
      <c r="A133">
        <v>195623602.84</v>
      </c>
    </row>
    <row r="134" spans="1:1" x14ac:dyDescent="0.25">
      <c r="A134">
        <v>366863673.99000001</v>
      </c>
    </row>
    <row r="135" spans="1:1" x14ac:dyDescent="0.25">
      <c r="A135">
        <v>586575926.58000004</v>
      </c>
    </row>
    <row r="136" spans="1:1" x14ac:dyDescent="0.25">
      <c r="A136">
        <v>19032558.920000002</v>
      </c>
    </row>
    <row r="137" spans="1:1" x14ac:dyDescent="0.25">
      <c r="A137">
        <v>62642926.049999997</v>
      </c>
    </row>
    <row r="138" spans="1:1" x14ac:dyDescent="0.25">
      <c r="A138">
        <v>1268109.8</v>
      </c>
    </row>
    <row r="139" spans="1:1" x14ac:dyDescent="0.25">
      <c r="A139">
        <v>5878429.9800000004</v>
      </c>
    </row>
    <row r="140" spans="1:1" x14ac:dyDescent="0.25">
      <c r="A140">
        <v>1636599.94</v>
      </c>
    </row>
    <row r="141" spans="1:1" x14ac:dyDescent="0.25">
      <c r="A141">
        <v>43701947.969999999</v>
      </c>
    </row>
    <row r="142" spans="1:1" x14ac:dyDescent="0.25">
      <c r="A142">
        <v>13934970.02</v>
      </c>
    </row>
    <row r="143" spans="1:1" x14ac:dyDescent="0.25">
      <c r="A143">
        <v>24713869.640000001</v>
      </c>
    </row>
    <row r="144" spans="1:1" x14ac:dyDescent="0.25">
      <c r="A144">
        <v>8550981.0399999991</v>
      </c>
    </row>
    <row r="145" spans="1:1" x14ac:dyDescent="0.25">
      <c r="A145">
        <v>21925369.010000002</v>
      </c>
    </row>
    <row r="146" spans="1:1" x14ac:dyDescent="0.25">
      <c r="A146">
        <v>8062725.5099999998</v>
      </c>
    </row>
    <row r="147" spans="1:1" x14ac:dyDescent="0.25">
      <c r="A147">
        <v>32614104.550000001</v>
      </c>
    </row>
    <row r="148" spans="1:1" x14ac:dyDescent="0.25">
      <c r="A148">
        <v>58319292.909999996</v>
      </c>
    </row>
    <row r="149" spans="1:1" x14ac:dyDescent="0.25">
      <c r="A149">
        <v>4055356.31</v>
      </c>
    </row>
    <row r="150" spans="1:1" x14ac:dyDescent="0.25">
      <c r="A150">
        <v>1006144937.28</v>
      </c>
    </row>
    <row r="151" spans="1:1" x14ac:dyDescent="0.25">
      <c r="A151">
        <v>5863962.7599999998</v>
      </c>
    </row>
    <row r="152" spans="1:1" x14ac:dyDescent="0.25">
      <c r="A152">
        <v>23367621.460000001</v>
      </c>
    </row>
    <row r="153" spans="1:1" x14ac:dyDescent="0.25">
      <c r="A153">
        <v>121660.92</v>
      </c>
    </row>
    <row r="154" spans="1:1" x14ac:dyDescent="0.25">
      <c r="A154">
        <v>19223262.850000001</v>
      </c>
    </row>
    <row r="155" spans="1:1" x14ac:dyDescent="0.25">
      <c r="A155">
        <v>26148142.789999999</v>
      </c>
    </row>
    <row r="156" spans="1:1" x14ac:dyDescent="0.25">
      <c r="A156">
        <v>5984167.2199999997</v>
      </c>
    </row>
    <row r="157" spans="1:1" x14ac:dyDescent="0.25">
      <c r="A157">
        <v>430747.42</v>
      </c>
    </row>
    <row r="158" spans="1:1" x14ac:dyDescent="0.25">
      <c r="A158">
        <v>4068364.56</v>
      </c>
    </row>
    <row r="159" spans="1:1" x14ac:dyDescent="0.25">
      <c r="A159">
        <v>38961978.189999998</v>
      </c>
    </row>
    <row r="160" spans="1:1" x14ac:dyDescent="0.25">
      <c r="A160">
        <v>16260662.76</v>
      </c>
    </row>
    <row r="161" spans="1:1" x14ac:dyDescent="0.25">
      <c r="A161">
        <v>31344243.420000002</v>
      </c>
    </row>
    <row r="162" spans="1:1" x14ac:dyDescent="0.25">
      <c r="A162">
        <v>27172710.129999999</v>
      </c>
    </row>
    <row r="163" spans="1:1" x14ac:dyDescent="0.25">
      <c r="A163">
        <v>461130.34</v>
      </c>
    </row>
    <row r="164" spans="1:1" x14ac:dyDescent="0.25">
      <c r="A164">
        <v>11214661.98</v>
      </c>
    </row>
    <row r="165" spans="1:1" x14ac:dyDescent="0.25">
      <c r="A165">
        <v>12880397.09</v>
      </c>
    </row>
    <row r="166" spans="1:1" x14ac:dyDescent="0.25">
      <c r="A166">
        <v>15688543.18</v>
      </c>
    </row>
    <row r="167" spans="1:1" x14ac:dyDescent="0.25">
      <c r="A167">
        <v>31697575.079999998</v>
      </c>
    </row>
    <row r="168" spans="1:1" x14ac:dyDescent="0.25">
      <c r="A168">
        <v>18376070.190000001</v>
      </c>
    </row>
    <row r="169" spans="1:1" x14ac:dyDescent="0.25">
      <c r="A169">
        <v>3860516.71</v>
      </c>
    </row>
    <row r="170" spans="1:1" x14ac:dyDescent="0.25">
      <c r="A170">
        <v>138781297.27000001</v>
      </c>
    </row>
    <row r="171" spans="1:1" x14ac:dyDescent="0.25">
      <c r="A171">
        <v>210328521.47999999</v>
      </c>
    </row>
    <row r="172" spans="1:1" x14ac:dyDescent="0.25">
      <c r="A172">
        <v>758979577.79999995</v>
      </c>
    </row>
    <row r="173" spans="1:1" x14ac:dyDescent="0.25">
      <c r="A173">
        <v>63506593.450000003</v>
      </c>
    </row>
    <row r="174" spans="1:1" x14ac:dyDescent="0.25">
      <c r="A174">
        <v>95045525.709999993</v>
      </c>
    </row>
    <row r="175" spans="1:1" x14ac:dyDescent="0.25">
      <c r="A175">
        <v>288081543.70999998</v>
      </c>
    </row>
    <row r="176" spans="1:1" x14ac:dyDescent="0.25">
      <c r="A176">
        <v>68513914.799999997</v>
      </c>
    </row>
    <row r="177" spans="1:1" x14ac:dyDescent="0.25">
      <c r="A177">
        <v>1370310767.5899999</v>
      </c>
    </row>
    <row r="178" spans="1:1" x14ac:dyDescent="0.25">
      <c r="A178">
        <v>78918476.700000003</v>
      </c>
    </row>
    <row r="179" spans="1:1" x14ac:dyDescent="0.25">
      <c r="A179">
        <v>29627960.760000002</v>
      </c>
    </row>
    <row r="180" spans="1:1" x14ac:dyDescent="0.25">
      <c r="A180">
        <v>39508954.079999998</v>
      </c>
    </row>
    <row r="181" spans="1:1" x14ac:dyDescent="0.25">
      <c r="A181">
        <v>766961.85</v>
      </c>
    </row>
    <row r="182" spans="1:1" x14ac:dyDescent="0.25">
      <c r="A182">
        <v>27779846.600000001</v>
      </c>
    </row>
    <row r="183" spans="1:1" x14ac:dyDescent="0.25">
      <c r="A183">
        <v>896809437.97000003</v>
      </c>
    </row>
    <row r="184" spans="1:1" x14ac:dyDescent="0.25">
      <c r="A184">
        <v>23285486.91</v>
      </c>
    </row>
    <row r="185" spans="1:1" x14ac:dyDescent="0.25">
      <c r="A185">
        <v>12787246.24</v>
      </c>
    </row>
    <row r="186" spans="1:1" x14ac:dyDescent="0.25">
      <c r="A186">
        <v>120304.36</v>
      </c>
    </row>
    <row r="187" spans="1:1" x14ac:dyDescent="0.25">
      <c r="A187">
        <v>51957426.590000004</v>
      </c>
    </row>
    <row r="188" spans="1:1" x14ac:dyDescent="0.25">
      <c r="A188">
        <v>133383517.31999999</v>
      </c>
    </row>
    <row r="189" spans="1:1" x14ac:dyDescent="0.25">
      <c r="A189">
        <v>18787823.489999998</v>
      </c>
    </row>
    <row r="190" spans="1:1" x14ac:dyDescent="0.25">
      <c r="A190">
        <v>28005279.43</v>
      </c>
    </row>
    <row r="191" spans="1:1" x14ac:dyDescent="0.25">
      <c r="A191">
        <v>15952840.279999999</v>
      </c>
    </row>
    <row r="192" spans="1:1" x14ac:dyDescent="0.25">
      <c r="A192">
        <v>36332257.789999999</v>
      </c>
    </row>
    <row r="193" spans="1:1" x14ac:dyDescent="0.25">
      <c r="A193">
        <v>34358707.219999999</v>
      </c>
    </row>
    <row r="194" spans="1:1" x14ac:dyDescent="0.25">
      <c r="A194">
        <v>14661415.630000001</v>
      </c>
    </row>
    <row r="195" spans="1:1" x14ac:dyDescent="0.25">
      <c r="A195">
        <v>29439170</v>
      </c>
    </row>
    <row r="196" spans="1:1" x14ac:dyDescent="0.25">
      <c r="A196">
        <v>24663700.510000002</v>
      </c>
    </row>
    <row r="197" spans="1:1" x14ac:dyDescent="0.25">
      <c r="A197">
        <v>21148813.649999999</v>
      </c>
    </row>
    <row r="198" spans="1:1" x14ac:dyDescent="0.25">
      <c r="A198">
        <v>21805746.98</v>
      </c>
    </row>
    <row r="199" spans="1:1" x14ac:dyDescent="0.25">
      <c r="A199">
        <v>104286824.19</v>
      </c>
    </row>
    <row r="200" spans="1:1" x14ac:dyDescent="0.25">
      <c r="A200">
        <v>3979188.61</v>
      </c>
    </row>
    <row r="201" spans="1:1" x14ac:dyDescent="0.25">
      <c r="A201">
        <v>16601553.130000001</v>
      </c>
    </row>
    <row r="202" spans="1:1" x14ac:dyDescent="0.25">
      <c r="A202">
        <v>10083304.52</v>
      </c>
    </row>
    <row r="203" spans="1:1" x14ac:dyDescent="0.25">
      <c r="A203">
        <v>27643054.219999999</v>
      </c>
    </row>
    <row r="204" spans="1:1" x14ac:dyDescent="0.25">
      <c r="A204">
        <v>19552471.32</v>
      </c>
    </row>
    <row r="205" spans="1:1" x14ac:dyDescent="0.25">
      <c r="A205">
        <v>16687108.119999999</v>
      </c>
    </row>
    <row r="206" spans="1:1" x14ac:dyDescent="0.25">
      <c r="A206">
        <v>2408672.65</v>
      </c>
    </row>
    <row r="207" spans="1:1" x14ac:dyDescent="0.25">
      <c r="A207">
        <v>15324791.289999999</v>
      </c>
    </row>
    <row r="208" spans="1:1" x14ac:dyDescent="0.25">
      <c r="A208">
        <v>5748355.71</v>
      </c>
    </row>
    <row r="209" spans="1:1" x14ac:dyDescent="0.25">
      <c r="A209">
        <v>9987704.1099999994</v>
      </c>
    </row>
    <row r="210" spans="1:1" x14ac:dyDescent="0.25">
      <c r="A210">
        <v>4479242.37</v>
      </c>
    </row>
    <row r="211" spans="1:1" x14ac:dyDescent="0.25">
      <c r="A211">
        <v>33523699.210000001</v>
      </c>
    </row>
    <row r="212" spans="1:1" x14ac:dyDescent="0.25">
      <c r="A212">
        <v>4967476.12</v>
      </c>
    </row>
    <row r="213" spans="1:1" x14ac:dyDescent="0.25">
      <c r="A213">
        <v>27000</v>
      </c>
    </row>
    <row r="214" spans="1:1" x14ac:dyDescent="0.25">
      <c r="A214">
        <v>148083906.19</v>
      </c>
    </row>
    <row r="215" spans="1:1" x14ac:dyDescent="0.25">
      <c r="A215">
        <v>428948.76</v>
      </c>
    </row>
    <row r="216" spans="1:1" x14ac:dyDescent="0.25">
      <c r="A216">
        <v>3033680.26</v>
      </c>
    </row>
    <row r="217" spans="1:1" x14ac:dyDescent="0.25">
      <c r="A217">
        <v>27845524.609999999</v>
      </c>
    </row>
    <row r="218" spans="1:1" x14ac:dyDescent="0.25">
      <c r="A218">
        <v>162657333.08000001</v>
      </c>
    </row>
    <row r="219" spans="1:1" x14ac:dyDescent="0.25">
      <c r="A219">
        <v>4037073.1</v>
      </c>
    </row>
    <row r="220" spans="1:1" x14ac:dyDescent="0.25">
      <c r="A220">
        <v>162368301.25</v>
      </c>
    </row>
    <row r="221" spans="1:1" x14ac:dyDescent="0.25">
      <c r="A221">
        <v>142734137.47</v>
      </c>
    </row>
    <row r="222" spans="1:1" x14ac:dyDescent="0.25">
      <c r="A222">
        <v>275924346.54000002</v>
      </c>
    </row>
    <row r="223" spans="1:1" x14ac:dyDescent="0.25">
      <c r="A223">
        <v>38205871.189999998</v>
      </c>
    </row>
    <row r="224" spans="1:1" x14ac:dyDescent="0.25">
      <c r="A224">
        <v>183609482.52000001</v>
      </c>
    </row>
    <row r="225" spans="1:1" x14ac:dyDescent="0.25">
      <c r="A225">
        <v>12841198.09</v>
      </c>
    </row>
    <row r="226" spans="1:1" x14ac:dyDescent="0.25">
      <c r="A226">
        <v>528893.14</v>
      </c>
    </row>
    <row r="227" spans="1:1" x14ac:dyDescent="0.25">
      <c r="A227">
        <v>30121140.579999998</v>
      </c>
    </row>
    <row r="228" spans="1:1" x14ac:dyDescent="0.25">
      <c r="A228">
        <v>241212.86</v>
      </c>
    </row>
    <row r="229" spans="1:1" x14ac:dyDescent="0.25">
      <c r="A229">
        <v>5750481884.3100004</v>
      </c>
    </row>
    <row r="230" spans="1:1" x14ac:dyDescent="0.25">
      <c r="A230">
        <v>2927071018.2199998</v>
      </c>
    </row>
    <row r="231" spans="1:1" x14ac:dyDescent="0.25">
      <c r="A231">
        <v>372064392.73000002</v>
      </c>
    </row>
    <row r="232" spans="1:1" x14ac:dyDescent="0.25">
      <c r="A232">
        <v>429795944.17000002</v>
      </c>
    </row>
    <row r="233" spans="1:1" x14ac:dyDescent="0.25">
      <c r="A233">
        <v>908065.54</v>
      </c>
    </row>
    <row r="234" spans="1:1" x14ac:dyDescent="0.25">
      <c r="A234">
        <v>143834193.47</v>
      </c>
    </row>
    <row r="235" spans="1:1" x14ac:dyDescent="0.25">
      <c r="A235">
        <v>22924199.34</v>
      </c>
    </row>
    <row r="236" spans="1:1" x14ac:dyDescent="0.25">
      <c r="A236">
        <v>129435.35</v>
      </c>
    </row>
    <row r="237" spans="1:1" x14ac:dyDescent="0.25">
      <c r="A237">
        <v>391107.85</v>
      </c>
    </row>
    <row r="238" spans="1:1" x14ac:dyDescent="0.25">
      <c r="A238">
        <v>32573170.789999999</v>
      </c>
    </row>
    <row r="239" spans="1:1" x14ac:dyDescent="0.25">
      <c r="A239">
        <v>499447947.66000003</v>
      </c>
    </row>
    <row r="240" spans="1:1" x14ac:dyDescent="0.25">
      <c r="A240">
        <v>263919708.36000001</v>
      </c>
    </row>
    <row r="241" spans="1:1" x14ac:dyDescent="0.25">
      <c r="A241">
        <v>300049273.02999997</v>
      </c>
    </row>
    <row r="242" spans="1:1" x14ac:dyDescent="0.25">
      <c r="A242">
        <v>273284616.58999997</v>
      </c>
    </row>
    <row r="243" spans="1:1" x14ac:dyDescent="0.25">
      <c r="A243">
        <v>418754.34</v>
      </c>
    </row>
    <row r="244" spans="1:1" x14ac:dyDescent="0.25">
      <c r="A244">
        <v>277555819.81999999</v>
      </c>
    </row>
    <row r="245" spans="1:1" x14ac:dyDescent="0.25">
      <c r="A245">
        <v>35964390.520000003</v>
      </c>
    </row>
    <row r="246" spans="1:1" x14ac:dyDescent="0.25">
      <c r="A246">
        <v>16643726.65</v>
      </c>
    </row>
    <row r="247" spans="1:1" x14ac:dyDescent="0.25">
      <c r="A247">
        <v>15290875.609999999</v>
      </c>
    </row>
    <row r="248" spans="1:1" x14ac:dyDescent="0.25">
      <c r="A248">
        <v>30331381.879999999</v>
      </c>
    </row>
    <row r="249" spans="1:1" x14ac:dyDescent="0.25">
      <c r="A249">
        <v>16749282.720000001</v>
      </c>
    </row>
    <row r="250" spans="1:1" x14ac:dyDescent="0.25">
      <c r="A250">
        <v>35461132.640000001</v>
      </c>
    </row>
    <row r="251" spans="1:1" x14ac:dyDescent="0.25">
      <c r="A251">
        <v>17513697.68</v>
      </c>
    </row>
    <row r="252" spans="1:1" x14ac:dyDescent="0.25">
      <c r="A252">
        <v>29277619.41</v>
      </c>
    </row>
    <row r="253" spans="1:1" x14ac:dyDescent="0.25">
      <c r="A253">
        <v>54385972.789999999</v>
      </c>
    </row>
    <row r="254" spans="1:1" x14ac:dyDescent="0.25">
      <c r="A254">
        <v>681243.95</v>
      </c>
    </row>
    <row r="255" spans="1:1" x14ac:dyDescent="0.25">
      <c r="A255">
        <v>78540691.099999994</v>
      </c>
    </row>
    <row r="256" spans="1:1" x14ac:dyDescent="0.25">
      <c r="A256">
        <v>30964720.390000001</v>
      </c>
    </row>
    <row r="257" spans="1:1" x14ac:dyDescent="0.25">
      <c r="A257">
        <v>23424544.649999999</v>
      </c>
    </row>
    <row r="258" spans="1:1" x14ac:dyDescent="0.25">
      <c r="A258">
        <v>20344375.32</v>
      </c>
    </row>
    <row r="259" spans="1:1" x14ac:dyDescent="0.25">
      <c r="A259">
        <v>122315.7</v>
      </c>
    </row>
    <row r="260" spans="1:1" x14ac:dyDescent="0.25">
      <c r="A260">
        <v>5414289.3499999996</v>
      </c>
    </row>
    <row r="261" spans="1:1" x14ac:dyDescent="0.25">
      <c r="A261">
        <v>13020779.01</v>
      </c>
    </row>
    <row r="262" spans="1:1" x14ac:dyDescent="0.25">
      <c r="A262">
        <v>23213093.260000002</v>
      </c>
    </row>
    <row r="263" spans="1:1" x14ac:dyDescent="0.25">
      <c r="A263">
        <v>7385833</v>
      </c>
    </row>
    <row r="264" spans="1:1" x14ac:dyDescent="0.25">
      <c r="A264">
        <v>6231675.3399999999</v>
      </c>
    </row>
    <row r="265" spans="1:1" x14ac:dyDescent="0.25">
      <c r="A265">
        <v>3902855.15</v>
      </c>
    </row>
    <row r="266" spans="1:1" x14ac:dyDescent="0.25">
      <c r="A266">
        <v>14692603.710000001</v>
      </c>
    </row>
    <row r="267" spans="1:1" x14ac:dyDescent="0.25">
      <c r="A267">
        <v>19902278.73</v>
      </c>
    </row>
    <row r="268" spans="1:1" x14ac:dyDescent="0.25">
      <c r="A268">
        <v>5856841.1200000001</v>
      </c>
    </row>
    <row r="269" spans="1:1" x14ac:dyDescent="0.25">
      <c r="A269">
        <v>12519494.84</v>
      </c>
    </row>
    <row r="270" spans="1:1" x14ac:dyDescent="0.25">
      <c r="A270">
        <v>26620766.050000001</v>
      </c>
    </row>
    <row r="271" spans="1:1" x14ac:dyDescent="0.25">
      <c r="A271">
        <v>18788084</v>
      </c>
    </row>
    <row r="272" spans="1:1" x14ac:dyDescent="0.25">
      <c r="A272">
        <v>6306328.6500000004</v>
      </c>
    </row>
    <row r="273" spans="1:1" x14ac:dyDescent="0.25">
      <c r="A273">
        <v>853596955.88999999</v>
      </c>
    </row>
    <row r="274" spans="1:1" x14ac:dyDescent="0.25">
      <c r="A274">
        <v>1056944530.67</v>
      </c>
    </row>
    <row r="275" spans="1:1" x14ac:dyDescent="0.25">
      <c r="A275">
        <v>1099869112.1900001</v>
      </c>
    </row>
    <row r="276" spans="1:1" x14ac:dyDescent="0.25">
      <c r="A276">
        <v>1008821202.61</v>
      </c>
    </row>
    <row r="277" spans="1:1" x14ac:dyDescent="0.25">
      <c r="A277">
        <v>5763445.0899999999</v>
      </c>
    </row>
    <row r="278" spans="1:1" x14ac:dyDescent="0.25">
      <c r="A278">
        <v>165592721.30000001</v>
      </c>
    </row>
    <row r="279" spans="1:1" x14ac:dyDescent="0.25">
      <c r="A279">
        <v>4950241.79</v>
      </c>
    </row>
    <row r="280" spans="1:1" x14ac:dyDescent="0.25">
      <c r="A280">
        <v>10092215.050000001</v>
      </c>
    </row>
    <row r="281" spans="1:1" x14ac:dyDescent="0.25">
      <c r="A281">
        <v>225176242.83000001</v>
      </c>
    </row>
    <row r="282" spans="1:1" x14ac:dyDescent="0.25">
      <c r="A282">
        <v>13655643.82</v>
      </c>
    </row>
    <row r="283" spans="1:1" x14ac:dyDescent="0.25">
      <c r="A283">
        <v>2237470.13</v>
      </c>
    </row>
    <row r="284" spans="1:1" x14ac:dyDescent="0.25">
      <c r="A284">
        <v>17933444.550000001</v>
      </c>
    </row>
    <row r="285" spans="1:1" x14ac:dyDescent="0.25">
      <c r="A285">
        <v>29527710.98</v>
      </c>
    </row>
    <row r="286" spans="1:1" x14ac:dyDescent="0.25">
      <c r="A286">
        <v>5305301.78</v>
      </c>
    </row>
    <row r="287" spans="1:1" x14ac:dyDescent="0.25">
      <c r="A287">
        <v>486744.81</v>
      </c>
    </row>
    <row r="288" spans="1:1" x14ac:dyDescent="0.25">
      <c r="A288">
        <v>30375946.77</v>
      </c>
    </row>
    <row r="289" spans="1:1" x14ac:dyDescent="0.25">
      <c r="A289">
        <v>27382237</v>
      </c>
    </row>
    <row r="290" spans="1:1" x14ac:dyDescent="0.25">
      <c r="A290">
        <v>4602702.6900000004</v>
      </c>
    </row>
    <row r="291" spans="1:1" x14ac:dyDescent="0.25">
      <c r="A291">
        <v>26145156.690000001</v>
      </c>
    </row>
    <row r="292" spans="1:1" x14ac:dyDescent="0.25">
      <c r="A292">
        <v>70060799.340000004</v>
      </c>
    </row>
    <row r="293" spans="1:1" x14ac:dyDescent="0.25">
      <c r="A293">
        <v>3218838.22</v>
      </c>
    </row>
    <row r="294" spans="1:1" x14ac:dyDescent="0.25">
      <c r="A294">
        <v>397069033.19</v>
      </c>
    </row>
    <row r="295" spans="1:1" x14ac:dyDescent="0.25">
      <c r="A295">
        <v>27298510.260000002</v>
      </c>
    </row>
    <row r="296" spans="1:1" x14ac:dyDescent="0.25">
      <c r="A296">
        <v>203707431.77000001</v>
      </c>
    </row>
    <row r="297" spans="1:1" x14ac:dyDescent="0.25">
      <c r="A297">
        <v>110990626.06999999</v>
      </c>
    </row>
    <row r="298" spans="1:1" x14ac:dyDescent="0.25">
      <c r="A298">
        <v>90413397.579999998</v>
      </c>
    </row>
    <row r="299" spans="1:1" x14ac:dyDescent="0.25">
      <c r="A299">
        <v>45827284.210000001</v>
      </c>
    </row>
    <row r="300" spans="1:1" x14ac:dyDescent="0.25">
      <c r="A300">
        <v>68281384.620000005</v>
      </c>
    </row>
    <row r="301" spans="1:1" x14ac:dyDescent="0.25">
      <c r="A301">
        <v>288654273.57999998</v>
      </c>
    </row>
    <row r="302" spans="1:1" x14ac:dyDescent="0.25">
      <c r="A302">
        <v>296951719.51999998</v>
      </c>
    </row>
    <row r="303" spans="1:1" x14ac:dyDescent="0.25">
      <c r="A303">
        <v>68782039.680000007</v>
      </c>
    </row>
    <row r="304" spans="1:1" x14ac:dyDescent="0.25">
      <c r="A304">
        <v>430764815.55000001</v>
      </c>
    </row>
    <row r="305" spans="1:1" x14ac:dyDescent="0.25">
      <c r="A305">
        <v>530241493.62</v>
      </c>
    </row>
    <row r="306" spans="1:1" x14ac:dyDescent="0.25">
      <c r="A306">
        <v>87375822.060000002</v>
      </c>
    </row>
    <row r="307" spans="1:1" x14ac:dyDescent="0.25">
      <c r="A307">
        <v>103514179.26000001</v>
      </c>
    </row>
    <row r="308" spans="1:1" x14ac:dyDescent="0.25">
      <c r="A308">
        <v>38501800.729999997</v>
      </c>
    </row>
    <row r="309" spans="1:1" x14ac:dyDescent="0.25">
      <c r="A309">
        <v>2106226.2400000002</v>
      </c>
    </row>
    <row r="310" spans="1:1" x14ac:dyDescent="0.25">
      <c r="A310">
        <v>684247128.32000005</v>
      </c>
    </row>
    <row r="311" spans="1:1" x14ac:dyDescent="0.25">
      <c r="A311">
        <v>17034058.079999998</v>
      </c>
    </row>
    <row r="312" spans="1:1" x14ac:dyDescent="0.25">
      <c r="A312">
        <v>22782946.640000001</v>
      </c>
    </row>
    <row r="313" spans="1:1" x14ac:dyDescent="0.25">
      <c r="A313">
        <v>21665634.399999999</v>
      </c>
    </row>
    <row r="314" spans="1:1" x14ac:dyDescent="0.25">
      <c r="A314">
        <v>44072579.869999997</v>
      </c>
    </row>
    <row r="315" spans="1:1" x14ac:dyDescent="0.25">
      <c r="A315">
        <v>19108418.960000001</v>
      </c>
    </row>
    <row r="316" spans="1:1" x14ac:dyDescent="0.25">
      <c r="A316">
        <v>6262455.6699999999</v>
      </c>
    </row>
    <row r="317" spans="1:1" x14ac:dyDescent="0.25">
      <c r="A317">
        <v>55169966.640000001</v>
      </c>
    </row>
    <row r="318" spans="1:1" x14ac:dyDescent="0.25">
      <c r="A318">
        <v>65821752.509999998</v>
      </c>
    </row>
    <row r="319" spans="1:1" x14ac:dyDescent="0.25">
      <c r="A319">
        <v>3594598.59</v>
      </c>
    </row>
    <row r="320" spans="1:1" x14ac:dyDescent="0.25">
      <c r="A320">
        <v>13211847.529999999</v>
      </c>
    </row>
    <row r="321" spans="1:1" x14ac:dyDescent="0.25">
      <c r="A321">
        <v>8878329.2300000004</v>
      </c>
    </row>
    <row r="322" spans="1:1" x14ac:dyDescent="0.25">
      <c r="A322">
        <v>6332250.2599999998</v>
      </c>
    </row>
    <row r="323" spans="1:1" x14ac:dyDescent="0.25">
      <c r="A323">
        <v>17149022.399999999</v>
      </c>
    </row>
    <row r="324" spans="1:1" x14ac:dyDescent="0.25">
      <c r="A324">
        <v>21360381.59</v>
      </c>
    </row>
    <row r="325" spans="1:1" x14ac:dyDescent="0.25">
      <c r="A325">
        <v>5253678.28</v>
      </c>
    </row>
    <row r="326" spans="1:1" x14ac:dyDescent="0.25">
      <c r="A326">
        <v>77267717.489999995</v>
      </c>
    </row>
    <row r="327" spans="1:1" x14ac:dyDescent="0.25">
      <c r="A327">
        <v>11110252.359999999</v>
      </c>
    </row>
    <row r="328" spans="1:1" x14ac:dyDescent="0.25">
      <c r="A328">
        <v>8577063.9900000002</v>
      </c>
    </row>
    <row r="329" spans="1:1" x14ac:dyDescent="0.25">
      <c r="A329">
        <v>5929.75</v>
      </c>
    </row>
    <row r="330" spans="1:1" x14ac:dyDescent="0.25">
      <c r="A330">
        <v>4648760.3</v>
      </c>
    </row>
    <row r="331" spans="1:1" x14ac:dyDescent="0.25">
      <c r="A331">
        <v>5022824.2699999996</v>
      </c>
    </row>
    <row r="332" spans="1:1" x14ac:dyDescent="0.25">
      <c r="A332">
        <v>4373617.8099999996</v>
      </c>
    </row>
    <row r="333" spans="1:1" x14ac:dyDescent="0.25">
      <c r="A333">
        <v>725643.38</v>
      </c>
    </row>
    <row r="334" spans="1:1" x14ac:dyDescent="0.25">
      <c r="A334">
        <v>16578730.93</v>
      </c>
    </row>
    <row r="335" spans="1:1" x14ac:dyDescent="0.25">
      <c r="A335">
        <v>4413042.95</v>
      </c>
    </row>
    <row r="336" spans="1:1" x14ac:dyDescent="0.25">
      <c r="A336">
        <v>55686796.289999999</v>
      </c>
    </row>
    <row r="337" spans="1:1" x14ac:dyDescent="0.25">
      <c r="A337">
        <v>12773038.369999999</v>
      </c>
    </row>
    <row r="338" spans="1:1" x14ac:dyDescent="0.25">
      <c r="A338">
        <v>86100</v>
      </c>
    </row>
    <row r="339" spans="1:1" x14ac:dyDescent="0.25">
      <c r="A339">
        <v>279643302.17000002</v>
      </c>
    </row>
    <row r="340" spans="1:1" x14ac:dyDescent="0.25">
      <c r="A340">
        <v>247530725.40000001</v>
      </c>
    </row>
    <row r="341" spans="1:1" x14ac:dyDescent="0.25">
      <c r="A341">
        <v>7974205.4500000002</v>
      </c>
    </row>
    <row r="342" spans="1:1" x14ac:dyDescent="0.25">
      <c r="A342">
        <v>434827825.79000002</v>
      </c>
    </row>
    <row r="343" spans="1:1" x14ac:dyDescent="0.25">
      <c r="A343">
        <v>254538752.84</v>
      </c>
    </row>
    <row r="344" spans="1:1" x14ac:dyDescent="0.25">
      <c r="A344">
        <v>134458710.16999999</v>
      </c>
    </row>
    <row r="345" spans="1:1" x14ac:dyDescent="0.25">
      <c r="A345">
        <v>117199744.5</v>
      </c>
    </row>
    <row r="346" spans="1:1" x14ac:dyDescent="0.25">
      <c r="A346">
        <v>52251924.020000003</v>
      </c>
    </row>
    <row r="347" spans="1:1" x14ac:dyDescent="0.25">
      <c r="A347">
        <v>62382681.68</v>
      </c>
    </row>
    <row r="348" spans="1:1" x14ac:dyDescent="0.25">
      <c r="A348">
        <v>26385239.879999999</v>
      </c>
    </row>
    <row r="349" spans="1:1" x14ac:dyDescent="0.25">
      <c r="A349">
        <v>46338833.530000001</v>
      </c>
    </row>
    <row r="350" spans="1:1" x14ac:dyDescent="0.25">
      <c r="A350">
        <v>17377385.989999998</v>
      </c>
    </row>
    <row r="351" spans="1:1" x14ac:dyDescent="0.25">
      <c r="A351">
        <v>2622865.2200000002</v>
      </c>
    </row>
    <row r="352" spans="1:1" x14ac:dyDescent="0.25">
      <c r="A352">
        <v>18505027.09</v>
      </c>
    </row>
    <row r="353" spans="1:1" x14ac:dyDescent="0.25">
      <c r="A353">
        <v>28759371.640000001</v>
      </c>
    </row>
    <row r="354" spans="1:1" x14ac:dyDescent="0.25">
      <c r="A354">
        <v>11902968.880000001</v>
      </c>
    </row>
    <row r="355" spans="1:1" x14ac:dyDescent="0.25">
      <c r="A355">
        <v>113007403.03</v>
      </c>
    </row>
    <row r="356" spans="1:1" x14ac:dyDescent="0.25">
      <c r="A356">
        <v>105417074.44</v>
      </c>
    </row>
    <row r="357" spans="1:1" x14ac:dyDescent="0.25">
      <c r="A357">
        <v>2744568.74</v>
      </c>
    </row>
    <row r="358" spans="1:1" x14ac:dyDescent="0.25">
      <c r="A358">
        <v>38026049.979999997</v>
      </c>
    </row>
    <row r="359" spans="1:1" x14ac:dyDescent="0.25">
      <c r="A359">
        <v>22760340.25</v>
      </c>
    </row>
    <row r="360" spans="1:1" x14ac:dyDescent="0.25">
      <c r="A360">
        <v>6723775.96</v>
      </c>
    </row>
    <row r="361" spans="1:1" x14ac:dyDescent="0.25">
      <c r="A361">
        <v>6271243.2999999998</v>
      </c>
    </row>
    <row r="362" spans="1:1" x14ac:dyDescent="0.25">
      <c r="A362">
        <v>34259070.859999999</v>
      </c>
    </row>
    <row r="363" spans="1:1" x14ac:dyDescent="0.25">
      <c r="A363">
        <v>29868781.850000001</v>
      </c>
    </row>
    <row r="364" spans="1:1" x14ac:dyDescent="0.25">
      <c r="A364">
        <v>11077618.460000001</v>
      </c>
    </row>
    <row r="365" spans="1:1" x14ac:dyDescent="0.25">
      <c r="A365">
        <v>5865665.1600000001</v>
      </c>
    </row>
    <row r="366" spans="1:1" x14ac:dyDescent="0.25">
      <c r="A366">
        <v>3172570.37</v>
      </c>
    </row>
    <row r="367" spans="1:1" x14ac:dyDescent="0.25">
      <c r="A367">
        <v>76556484.420000002</v>
      </c>
    </row>
    <row r="368" spans="1:1" x14ac:dyDescent="0.25">
      <c r="A368">
        <v>17510512.140000001</v>
      </c>
    </row>
    <row r="369" spans="1:1" x14ac:dyDescent="0.25">
      <c r="A369">
        <v>104449452.52</v>
      </c>
    </row>
    <row r="370" spans="1:1" x14ac:dyDescent="0.25">
      <c r="A370">
        <v>52014295.460000001</v>
      </c>
    </row>
    <row r="371" spans="1:1" x14ac:dyDescent="0.25">
      <c r="A371">
        <v>6649630.2000000002</v>
      </c>
    </row>
    <row r="372" spans="1:1" x14ac:dyDescent="0.25">
      <c r="A372">
        <v>1289734888.73</v>
      </c>
    </row>
    <row r="373" spans="1:1" x14ac:dyDescent="0.25">
      <c r="A373">
        <v>99818199.950000003</v>
      </c>
    </row>
    <row r="374" spans="1:1" x14ac:dyDescent="0.25">
      <c r="A374">
        <v>30609269.140000001</v>
      </c>
    </row>
    <row r="375" spans="1:1" x14ac:dyDescent="0.25">
      <c r="A375">
        <v>3554928.11</v>
      </c>
    </row>
    <row r="376" spans="1:1" x14ac:dyDescent="0.25">
      <c r="A376">
        <v>2913675.46</v>
      </c>
    </row>
    <row r="377" spans="1:1" x14ac:dyDescent="0.25">
      <c r="A377">
        <v>3394309.74</v>
      </c>
    </row>
    <row r="378" spans="1:1" x14ac:dyDescent="0.25">
      <c r="A378">
        <v>241000635.21000001</v>
      </c>
    </row>
    <row r="379" spans="1:1" x14ac:dyDescent="0.25">
      <c r="A379">
        <v>7092999.5800000001</v>
      </c>
    </row>
    <row r="380" spans="1:1" x14ac:dyDescent="0.25">
      <c r="A380">
        <v>2363994.67</v>
      </c>
    </row>
    <row r="381" spans="1:1" x14ac:dyDescent="0.25">
      <c r="A381">
        <v>7211992.0999999996</v>
      </c>
    </row>
    <row r="382" spans="1:1" x14ac:dyDescent="0.25">
      <c r="A382">
        <v>308189.64</v>
      </c>
    </row>
    <row r="383" spans="1:1" x14ac:dyDescent="0.25">
      <c r="A383">
        <v>3314942.1</v>
      </c>
    </row>
    <row r="384" spans="1:1" x14ac:dyDescent="0.25">
      <c r="A384">
        <v>897145.81</v>
      </c>
    </row>
    <row r="385" spans="1:1" x14ac:dyDescent="0.25">
      <c r="A385">
        <v>882603.57</v>
      </c>
    </row>
    <row r="386" spans="1:1" x14ac:dyDescent="0.25">
      <c r="A386">
        <v>9048202.7200000007</v>
      </c>
    </row>
    <row r="387" spans="1:1" x14ac:dyDescent="0.25">
      <c r="A387">
        <v>12553273.869999999</v>
      </c>
    </row>
    <row r="388" spans="1:1" x14ac:dyDescent="0.25">
      <c r="A388">
        <v>359852.12</v>
      </c>
    </row>
    <row r="389" spans="1:1" x14ac:dyDescent="0.25">
      <c r="A389">
        <v>5439605855.3800001</v>
      </c>
    </row>
    <row r="390" spans="1:1" x14ac:dyDescent="0.25">
      <c r="A390">
        <v>249225741.15000001</v>
      </c>
    </row>
    <row r="391" spans="1:1" x14ac:dyDescent="0.25">
      <c r="A391">
        <v>642906.54</v>
      </c>
    </row>
    <row r="392" spans="1:1" x14ac:dyDescent="0.25">
      <c r="A392">
        <v>34599998.210000001</v>
      </c>
    </row>
    <row r="393" spans="1:1" x14ac:dyDescent="0.25">
      <c r="A393">
        <v>164836.26</v>
      </c>
    </row>
    <row r="394" spans="1:1" x14ac:dyDescent="0.25">
      <c r="A394">
        <v>159788544.16</v>
      </c>
    </row>
    <row r="395" spans="1:1" x14ac:dyDescent="0.25">
      <c r="A395">
        <v>50918459.880000003</v>
      </c>
    </row>
    <row r="396" spans="1:1" x14ac:dyDescent="0.25">
      <c r="A396">
        <v>331791589.25999999</v>
      </c>
    </row>
    <row r="397" spans="1:1" x14ac:dyDescent="0.25">
      <c r="A397">
        <v>79518805.730000004</v>
      </c>
    </row>
    <row r="398" spans="1:1" x14ac:dyDescent="0.25">
      <c r="A398">
        <v>291876485.61000001</v>
      </c>
    </row>
    <row r="399" spans="1:1" x14ac:dyDescent="0.25">
      <c r="A399">
        <v>67477456.739999995</v>
      </c>
    </row>
    <row r="400" spans="1:1" x14ac:dyDescent="0.25">
      <c r="A400">
        <v>346558645.00999999</v>
      </c>
    </row>
    <row r="401" spans="1:1" x14ac:dyDescent="0.25">
      <c r="A401">
        <v>233558105.30000001</v>
      </c>
    </row>
    <row r="402" spans="1:1" x14ac:dyDescent="0.25">
      <c r="A402">
        <v>752276128.82000005</v>
      </c>
    </row>
    <row r="403" spans="1:1" x14ac:dyDescent="0.25">
      <c r="A403">
        <v>24464010.960000001</v>
      </c>
    </row>
    <row r="404" spans="1:1" x14ac:dyDescent="0.25">
      <c r="A404">
        <v>26627464.68</v>
      </c>
    </row>
    <row r="405" spans="1:1" x14ac:dyDescent="0.25">
      <c r="A405">
        <v>179333812.40000001</v>
      </c>
    </row>
    <row r="406" spans="1:1" x14ac:dyDescent="0.25">
      <c r="A406">
        <v>14259295.380000001</v>
      </c>
    </row>
    <row r="407" spans="1:1" x14ac:dyDescent="0.25">
      <c r="A407">
        <v>137917276.46000001</v>
      </c>
    </row>
    <row r="408" spans="1:1" x14ac:dyDescent="0.25">
      <c r="A408">
        <v>10882900.24</v>
      </c>
    </row>
    <row r="409" spans="1:1" x14ac:dyDescent="0.25">
      <c r="A409">
        <v>426042804.06</v>
      </c>
    </row>
    <row r="410" spans="1:1" x14ac:dyDescent="0.25">
      <c r="A410">
        <v>116626370.45999999</v>
      </c>
    </row>
    <row r="411" spans="1:1" x14ac:dyDescent="0.25">
      <c r="A411">
        <v>114262829.26000001</v>
      </c>
    </row>
    <row r="412" spans="1:1" x14ac:dyDescent="0.25">
      <c r="A412">
        <v>7320353.3300000001</v>
      </c>
    </row>
    <row r="413" spans="1:1" x14ac:dyDescent="0.25">
      <c r="A413">
        <v>18555279.800000001</v>
      </c>
    </row>
    <row r="414" spans="1:1" x14ac:dyDescent="0.25">
      <c r="A414">
        <v>19735195.940000001</v>
      </c>
    </row>
    <row r="415" spans="1:1" x14ac:dyDescent="0.25">
      <c r="A415">
        <v>67827728.010000005</v>
      </c>
    </row>
    <row r="416" spans="1:1" x14ac:dyDescent="0.25">
      <c r="A416">
        <v>643305541.24000001</v>
      </c>
    </row>
    <row r="417" spans="1:1" x14ac:dyDescent="0.25">
      <c r="A417">
        <v>34045352.350000001</v>
      </c>
    </row>
    <row r="418" spans="1:1" x14ac:dyDescent="0.25">
      <c r="A418">
        <v>92118302.120000005</v>
      </c>
    </row>
    <row r="419" spans="1:1" x14ac:dyDescent="0.25">
      <c r="A419">
        <v>48257252.799999997</v>
      </c>
    </row>
    <row r="420" spans="1:1" x14ac:dyDescent="0.25">
      <c r="A420">
        <v>144158.57</v>
      </c>
    </row>
    <row r="421" spans="1:1" x14ac:dyDescent="0.25">
      <c r="A421">
        <v>680413.83</v>
      </c>
    </row>
    <row r="422" spans="1:1" x14ac:dyDescent="0.25">
      <c r="A422">
        <v>86132308.269999996</v>
      </c>
    </row>
    <row r="423" spans="1:1" x14ac:dyDescent="0.25">
      <c r="A423">
        <v>161431.03</v>
      </c>
    </row>
    <row r="424" spans="1:1" x14ac:dyDescent="0.25">
      <c r="A424">
        <v>12692325.1</v>
      </c>
    </row>
    <row r="425" spans="1:1" x14ac:dyDescent="0.25">
      <c r="A425">
        <v>19513592.920000002</v>
      </c>
    </row>
    <row r="426" spans="1:1" x14ac:dyDescent="0.25">
      <c r="A426">
        <v>15696184.800000001</v>
      </c>
    </row>
    <row r="427" spans="1:1" x14ac:dyDescent="0.25">
      <c r="A427">
        <v>13680249.65</v>
      </c>
    </row>
    <row r="428" spans="1:1" x14ac:dyDescent="0.25">
      <c r="A428">
        <v>3854367.9</v>
      </c>
    </row>
    <row r="429" spans="1:1" x14ac:dyDescent="0.25">
      <c r="A429">
        <v>16529891.27</v>
      </c>
    </row>
    <row r="430" spans="1:1" x14ac:dyDescent="0.25">
      <c r="A430">
        <v>4201805.58</v>
      </c>
    </row>
    <row r="431" spans="1:1" x14ac:dyDescent="0.25">
      <c r="A431">
        <v>34452847.219999999</v>
      </c>
    </row>
    <row r="432" spans="1:1" x14ac:dyDescent="0.25">
      <c r="A432">
        <v>65279713.719999999</v>
      </c>
    </row>
    <row r="433" spans="1:1" x14ac:dyDescent="0.25">
      <c r="A433">
        <v>8321627.7999999998</v>
      </c>
    </row>
    <row r="434" spans="1:1" x14ac:dyDescent="0.25">
      <c r="A434">
        <v>16058409.25</v>
      </c>
    </row>
    <row r="435" spans="1:1" x14ac:dyDescent="0.25">
      <c r="A435">
        <v>6594734.6200000001</v>
      </c>
    </row>
    <row r="436" spans="1:1" x14ac:dyDescent="0.25">
      <c r="A436">
        <v>16266489.27</v>
      </c>
    </row>
    <row r="437" spans="1:1" x14ac:dyDescent="0.25">
      <c r="A437">
        <v>6209548.54</v>
      </c>
    </row>
    <row r="438" spans="1:1" x14ac:dyDescent="0.25">
      <c r="A438">
        <v>170568.57</v>
      </c>
    </row>
    <row r="439" spans="1:1" x14ac:dyDescent="0.25">
      <c r="A439">
        <v>817652.87</v>
      </c>
    </row>
    <row r="440" spans="1:1" x14ac:dyDescent="0.25">
      <c r="A440">
        <v>51370743.700000003</v>
      </c>
    </row>
    <row r="441" spans="1:1" x14ac:dyDescent="0.25">
      <c r="A441">
        <v>30585006.010000002</v>
      </c>
    </row>
    <row r="442" spans="1:1" x14ac:dyDescent="0.25">
      <c r="A442">
        <v>13558334.890000001</v>
      </c>
    </row>
    <row r="443" spans="1:1" x14ac:dyDescent="0.25">
      <c r="A443">
        <v>43468207.149999999</v>
      </c>
    </row>
    <row r="444" spans="1:1" x14ac:dyDescent="0.25">
      <c r="A444">
        <v>6267492.9500000002</v>
      </c>
    </row>
    <row r="445" spans="1:1" x14ac:dyDescent="0.25">
      <c r="A445">
        <v>47894047.840000004</v>
      </c>
    </row>
    <row r="446" spans="1:1" x14ac:dyDescent="0.25">
      <c r="A446">
        <v>9432159.6099999994</v>
      </c>
    </row>
    <row r="447" spans="1:1" x14ac:dyDescent="0.25">
      <c r="A447">
        <v>23697756.989999998</v>
      </c>
    </row>
    <row r="448" spans="1:1" x14ac:dyDescent="0.25">
      <c r="A448">
        <v>20575880.48</v>
      </c>
    </row>
    <row r="449" spans="1:1" x14ac:dyDescent="0.25">
      <c r="A449">
        <v>60091905.140000001</v>
      </c>
    </row>
    <row r="450" spans="1:1" x14ac:dyDescent="0.25">
      <c r="A450">
        <v>22745114.68</v>
      </c>
    </row>
    <row r="451" spans="1:1" x14ac:dyDescent="0.25">
      <c r="A451">
        <v>23141881.75</v>
      </c>
    </row>
    <row r="452" spans="1:1" x14ac:dyDescent="0.25">
      <c r="A452">
        <v>39926964.469999999</v>
      </c>
    </row>
    <row r="453" spans="1:1" x14ac:dyDescent="0.25">
      <c r="A453">
        <v>7528713.0700000003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8"/>
  <sheetViews>
    <sheetView tabSelected="1" workbookViewId="0">
      <pane ySplit="1" topLeftCell="A2" activePane="bottomLeft" state="frozen"/>
      <selection pane="bottomLeft" activeCell="F20" sqref="F20"/>
    </sheetView>
  </sheetViews>
  <sheetFormatPr defaultRowHeight="15" x14ac:dyDescent="0.25"/>
  <cols>
    <col min="1" max="1" width="28" customWidth="1"/>
    <col min="2" max="2" width="12.5703125" customWidth="1"/>
    <col min="3" max="3" width="9" hidden="1" customWidth="1"/>
    <col min="4" max="4" width="15.5703125" customWidth="1"/>
    <col min="5" max="5" width="9.42578125" hidden="1" customWidth="1"/>
    <col min="6" max="6" width="13.140625" customWidth="1"/>
    <col min="7" max="7" width="9.85546875" hidden="1" customWidth="1"/>
    <col min="8" max="8" width="14.140625" customWidth="1"/>
    <col min="9" max="9" width="9.7109375" hidden="1" customWidth="1"/>
    <col min="10" max="10" width="14.140625" customWidth="1"/>
    <col min="11" max="11" width="10" hidden="1" customWidth="1"/>
    <col min="12" max="12" width="14" customWidth="1"/>
    <col min="13" max="13" width="10.140625" hidden="1" customWidth="1"/>
    <col min="14" max="14" width="13.5703125" customWidth="1"/>
    <col min="15" max="15" width="10.28515625" customWidth="1"/>
  </cols>
  <sheetData>
    <row r="1" spans="1:15" ht="90" x14ac:dyDescent="0.25">
      <c r="A1" s="6" t="s">
        <v>0</v>
      </c>
      <c r="B1" s="3" t="s">
        <v>89</v>
      </c>
      <c r="C1" s="4" t="s">
        <v>93</v>
      </c>
      <c r="D1" s="3" t="s">
        <v>87</v>
      </c>
      <c r="E1" s="4" t="s">
        <v>93</v>
      </c>
      <c r="F1" s="16" t="s">
        <v>95</v>
      </c>
      <c r="G1" s="4" t="s">
        <v>93</v>
      </c>
      <c r="H1" s="16" t="s">
        <v>90</v>
      </c>
      <c r="I1" s="4" t="s">
        <v>93</v>
      </c>
      <c r="J1" s="3" t="s">
        <v>97</v>
      </c>
      <c r="K1" s="4" t="s">
        <v>93</v>
      </c>
      <c r="L1" s="3" t="s">
        <v>98</v>
      </c>
      <c r="M1" s="4" t="s">
        <v>93</v>
      </c>
      <c r="N1" s="7" t="s">
        <v>94</v>
      </c>
      <c r="O1" s="2" t="s">
        <v>96</v>
      </c>
    </row>
    <row r="2" spans="1:15" x14ac:dyDescent="0.25">
      <c r="A2" s="6" t="s">
        <v>88</v>
      </c>
      <c r="B2" s="8">
        <v>5.0756158573543472E-2</v>
      </c>
      <c r="C2" s="24"/>
      <c r="D2" s="9">
        <v>72622.273370518742</v>
      </c>
      <c r="E2" s="24"/>
      <c r="F2" s="10">
        <v>0.132878855442399</v>
      </c>
      <c r="G2" s="24"/>
      <c r="H2" s="11">
        <v>1.227187205085629</v>
      </c>
      <c r="I2" s="24"/>
      <c r="J2" s="10">
        <v>-4.4875023201956028E-2</v>
      </c>
      <c r="K2" s="24"/>
      <c r="L2" s="14">
        <v>0.83583647007271955</v>
      </c>
      <c r="M2" s="24"/>
      <c r="N2" s="7"/>
      <c r="O2" s="5"/>
    </row>
    <row r="3" spans="1:15" x14ac:dyDescent="0.25">
      <c r="A3" s="28" t="s">
        <v>66</v>
      </c>
      <c r="B3" s="29">
        <v>5.4375037551821513E-2</v>
      </c>
      <c r="C3" s="30">
        <v>69</v>
      </c>
      <c r="D3" s="31">
        <v>167055.53813075493</v>
      </c>
      <c r="E3" s="30">
        <v>85</v>
      </c>
      <c r="F3" s="32">
        <v>0.18725590955806784</v>
      </c>
      <c r="G3" s="30">
        <v>70</v>
      </c>
      <c r="H3" s="33">
        <v>1.7551477776223314</v>
      </c>
      <c r="I3" s="30">
        <v>82</v>
      </c>
      <c r="J3" s="32">
        <v>4.8081139305664121E-2</v>
      </c>
      <c r="K3" s="30">
        <v>81</v>
      </c>
      <c r="L3" s="34">
        <v>2.5913737962680385</v>
      </c>
      <c r="M3" s="30">
        <v>85</v>
      </c>
      <c r="N3" s="35">
        <v>472</v>
      </c>
      <c r="O3" s="36">
        <v>1</v>
      </c>
    </row>
    <row r="4" spans="1:15" x14ac:dyDescent="0.25">
      <c r="A4" s="28" t="s">
        <v>55</v>
      </c>
      <c r="B4" s="29">
        <v>5.3413954927543708E-2</v>
      </c>
      <c r="C4" s="30">
        <v>64</v>
      </c>
      <c r="D4" s="31">
        <v>95335.295616099538</v>
      </c>
      <c r="E4" s="30">
        <v>75</v>
      </c>
      <c r="F4" s="32">
        <v>0.15495704422073472</v>
      </c>
      <c r="G4" s="30">
        <v>64</v>
      </c>
      <c r="H4" s="33">
        <v>1.6964300795823637</v>
      </c>
      <c r="I4" s="30">
        <v>80</v>
      </c>
      <c r="J4" s="32">
        <v>2.8257505997907779E-2</v>
      </c>
      <c r="K4" s="30">
        <v>79</v>
      </c>
      <c r="L4" s="34">
        <v>1.3662427074263488</v>
      </c>
      <c r="M4" s="30">
        <v>77</v>
      </c>
      <c r="N4" s="35">
        <v>439</v>
      </c>
      <c r="O4" s="36">
        <v>2</v>
      </c>
    </row>
    <row r="5" spans="1:15" x14ac:dyDescent="0.25">
      <c r="A5" s="28" t="s">
        <v>39</v>
      </c>
      <c r="B5" s="29">
        <v>5.4244381219045901E-2</v>
      </c>
      <c r="C5" s="30">
        <v>69</v>
      </c>
      <c r="D5" s="31">
        <v>88300.266874618363</v>
      </c>
      <c r="E5" s="30">
        <v>71</v>
      </c>
      <c r="F5" s="32">
        <v>0.42737783682561864</v>
      </c>
      <c r="G5" s="30">
        <v>85</v>
      </c>
      <c r="H5" s="33">
        <v>1.5725630969580831</v>
      </c>
      <c r="I5" s="30">
        <v>74</v>
      </c>
      <c r="J5" s="32">
        <v>-5.4137428710165761E-2</v>
      </c>
      <c r="K5" s="30">
        <v>29</v>
      </c>
      <c r="L5" s="34">
        <v>1.2779228136582494</v>
      </c>
      <c r="M5" s="30">
        <v>74</v>
      </c>
      <c r="N5" s="35">
        <v>402</v>
      </c>
      <c r="O5" s="36">
        <v>3</v>
      </c>
    </row>
    <row r="6" spans="1:15" x14ac:dyDescent="0.25">
      <c r="A6" s="28" t="s">
        <v>49</v>
      </c>
      <c r="B6" s="29">
        <v>6.1682624129908888E-2</v>
      </c>
      <c r="C6" s="30">
        <v>84</v>
      </c>
      <c r="D6" s="31">
        <v>74690.937279381775</v>
      </c>
      <c r="E6" s="30">
        <v>63</v>
      </c>
      <c r="F6" s="32">
        <v>5.6259408407008639E-2</v>
      </c>
      <c r="G6" s="30">
        <v>24</v>
      </c>
      <c r="H6" s="32">
        <v>1.4927256037028036</v>
      </c>
      <c r="I6" s="30">
        <v>68</v>
      </c>
      <c r="J6" s="32">
        <v>5.4600647176271035E-2</v>
      </c>
      <c r="K6" s="30">
        <v>82</v>
      </c>
      <c r="L6" s="34">
        <v>1.0404872110490628</v>
      </c>
      <c r="M6" s="30">
        <v>65</v>
      </c>
      <c r="N6" s="35">
        <v>386</v>
      </c>
      <c r="O6" s="36">
        <v>4</v>
      </c>
    </row>
    <row r="7" spans="1:15" x14ac:dyDescent="0.25">
      <c r="A7" s="28" t="s">
        <v>27</v>
      </c>
      <c r="B7" s="29">
        <v>6.1717988567816032E-2</v>
      </c>
      <c r="C7" s="30">
        <v>84</v>
      </c>
      <c r="D7" s="31">
        <v>138037.21628254387</v>
      </c>
      <c r="E7" s="30">
        <v>84</v>
      </c>
      <c r="F7" s="32">
        <v>0.12570986060918946</v>
      </c>
      <c r="G7" s="30">
        <v>55</v>
      </c>
      <c r="H7" s="33">
        <v>1.3960274810378279</v>
      </c>
      <c r="I7" s="30">
        <v>57</v>
      </c>
      <c r="J7" s="32">
        <v>-0.22441541686824706</v>
      </c>
      <c r="K7" s="30">
        <v>9</v>
      </c>
      <c r="L7" s="34">
        <v>2.2163323103406496</v>
      </c>
      <c r="M7" s="30">
        <v>84</v>
      </c>
      <c r="N7" s="35">
        <v>373</v>
      </c>
      <c r="O7" s="36">
        <v>5</v>
      </c>
    </row>
    <row r="8" spans="1:15" x14ac:dyDescent="0.25">
      <c r="A8" s="28" t="s">
        <v>57</v>
      </c>
      <c r="B8" s="29">
        <v>4.841462148222507E-2</v>
      </c>
      <c r="C8" s="30">
        <v>47</v>
      </c>
      <c r="D8" s="31">
        <v>98907.05074589781</v>
      </c>
      <c r="E8" s="30">
        <v>79</v>
      </c>
      <c r="F8" s="32">
        <v>0.21497978731347261</v>
      </c>
      <c r="G8" s="30">
        <v>74</v>
      </c>
      <c r="H8" s="33">
        <v>1.6934414033374485</v>
      </c>
      <c r="I8" s="30">
        <v>80</v>
      </c>
      <c r="J8" s="32">
        <v>-0.12487892725901049</v>
      </c>
      <c r="K8" s="30">
        <v>20</v>
      </c>
      <c r="L8" s="34">
        <v>1.2248051027183797</v>
      </c>
      <c r="M8" s="30">
        <v>70</v>
      </c>
      <c r="N8" s="35">
        <v>370</v>
      </c>
      <c r="O8" s="36">
        <v>6</v>
      </c>
    </row>
    <row r="9" spans="1:15" x14ac:dyDescent="0.25">
      <c r="A9" s="28" t="s">
        <v>13</v>
      </c>
      <c r="B9" s="29">
        <v>5.261453444408639E-2</v>
      </c>
      <c r="C9" s="30">
        <v>60</v>
      </c>
      <c r="D9" s="31">
        <v>80370.537685030722</v>
      </c>
      <c r="E9" s="30">
        <v>68</v>
      </c>
      <c r="F9" s="32">
        <v>0.56908560170267719</v>
      </c>
      <c r="G9" s="30">
        <v>86</v>
      </c>
      <c r="H9" s="33">
        <v>1.5472497293567871</v>
      </c>
      <c r="I9" s="30">
        <v>72</v>
      </c>
      <c r="J9" s="32">
        <v>-0.20066503345279163</v>
      </c>
      <c r="K9" s="30">
        <v>10</v>
      </c>
      <c r="L9" s="34">
        <v>1.2622001851528055</v>
      </c>
      <c r="M9" s="30">
        <v>73</v>
      </c>
      <c r="N9" s="35">
        <v>369</v>
      </c>
      <c r="O9" s="36">
        <v>7</v>
      </c>
    </row>
    <row r="10" spans="1:15" x14ac:dyDescent="0.25">
      <c r="A10" s="28" t="s">
        <v>26</v>
      </c>
      <c r="B10" s="29">
        <v>5.0088711332118327E-2</v>
      </c>
      <c r="C10" s="30">
        <v>55</v>
      </c>
      <c r="D10" s="31">
        <v>98041.588339758993</v>
      </c>
      <c r="E10" s="30">
        <v>78</v>
      </c>
      <c r="F10" s="32">
        <v>0.38143284848770603</v>
      </c>
      <c r="G10" s="30">
        <v>83</v>
      </c>
      <c r="H10" s="33">
        <v>2.0440551764810038</v>
      </c>
      <c r="I10" s="30">
        <v>85</v>
      </c>
      <c r="J10" s="32">
        <v>-0.40609938225510828</v>
      </c>
      <c r="K10" s="30">
        <v>1</v>
      </c>
      <c r="L10" s="34">
        <v>0.9796599330213952</v>
      </c>
      <c r="M10" s="30">
        <v>60</v>
      </c>
      <c r="N10" s="35">
        <v>362</v>
      </c>
      <c r="O10" s="36">
        <v>8</v>
      </c>
    </row>
    <row r="11" spans="1:15" x14ac:dyDescent="0.25">
      <c r="A11" s="28" t="s">
        <v>9</v>
      </c>
      <c r="B11" s="29">
        <v>4.9349688190046349E-2</v>
      </c>
      <c r="C11" s="30">
        <v>52</v>
      </c>
      <c r="D11" s="31">
        <v>66646.891561565222</v>
      </c>
      <c r="E11" s="30">
        <v>47</v>
      </c>
      <c r="F11" s="32">
        <v>0.31159417196378181</v>
      </c>
      <c r="G11" s="30">
        <v>80</v>
      </c>
      <c r="H11" s="33">
        <v>1.4548728066353158</v>
      </c>
      <c r="I11" s="30">
        <v>62</v>
      </c>
      <c r="J11" s="32">
        <v>-1.206624153766812E-2</v>
      </c>
      <c r="K11" s="30">
        <v>57</v>
      </c>
      <c r="L11" s="34">
        <v>0.99572956657177636</v>
      </c>
      <c r="M11" s="30">
        <v>62</v>
      </c>
      <c r="N11" s="35">
        <v>360</v>
      </c>
      <c r="O11" s="36">
        <v>9</v>
      </c>
    </row>
    <row r="12" spans="1:15" x14ac:dyDescent="0.25">
      <c r="A12" s="28" t="s">
        <v>78</v>
      </c>
      <c r="B12" s="29">
        <v>5.6478594603149482E-2</v>
      </c>
      <c r="C12" s="30">
        <v>74</v>
      </c>
      <c r="D12" s="31">
        <v>74897.29237291927</v>
      </c>
      <c r="E12" s="30">
        <v>63</v>
      </c>
      <c r="F12" s="32">
        <v>0.10583922492799162</v>
      </c>
      <c r="G12" s="30">
        <v>50</v>
      </c>
      <c r="H12" s="33">
        <v>1.2539515655906337</v>
      </c>
      <c r="I12" s="30">
        <v>41</v>
      </c>
      <c r="J12" s="32">
        <v>2.7474218870247806E-2</v>
      </c>
      <c r="K12" s="30">
        <v>78</v>
      </c>
      <c r="L12" s="34">
        <v>0.90253679251690933</v>
      </c>
      <c r="M12" s="30">
        <v>52</v>
      </c>
      <c r="N12" s="35">
        <v>358</v>
      </c>
      <c r="O12" s="36">
        <v>10</v>
      </c>
    </row>
    <row r="13" spans="1:15" x14ac:dyDescent="0.25">
      <c r="A13" s="28" t="s">
        <v>12</v>
      </c>
      <c r="B13" s="29">
        <v>4.9395177614284712E-2</v>
      </c>
      <c r="C13" s="30">
        <v>52</v>
      </c>
      <c r="D13" s="31">
        <v>70840.515578625302</v>
      </c>
      <c r="E13" s="30">
        <v>52</v>
      </c>
      <c r="F13" s="32">
        <v>9.4541356182924183E-2</v>
      </c>
      <c r="G13" s="30">
        <v>44</v>
      </c>
      <c r="H13" s="33">
        <v>1.9071824885255277</v>
      </c>
      <c r="I13" s="30">
        <v>84</v>
      </c>
      <c r="J13" s="32">
        <v>2.0446470115477348E-2</v>
      </c>
      <c r="K13" s="30">
        <v>72</v>
      </c>
      <c r="L13" s="34">
        <v>0.90660318856439415</v>
      </c>
      <c r="M13" s="30">
        <v>53</v>
      </c>
      <c r="N13" s="35">
        <v>357</v>
      </c>
      <c r="O13" s="36">
        <v>11</v>
      </c>
    </row>
    <row r="14" spans="1:15" x14ac:dyDescent="0.25">
      <c r="A14" s="28" t="s">
        <v>79</v>
      </c>
      <c r="B14" s="29">
        <v>4.7239645956164623E-2</v>
      </c>
      <c r="C14" s="30">
        <v>42</v>
      </c>
      <c r="D14" s="31">
        <v>73029.283227537613</v>
      </c>
      <c r="E14" s="30">
        <v>58</v>
      </c>
      <c r="F14" s="32">
        <v>7.2574598890388364E-2</v>
      </c>
      <c r="G14" s="30">
        <v>31</v>
      </c>
      <c r="H14" s="33">
        <v>1.4640591793961775</v>
      </c>
      <c r="I14" s="30">
        <v>63</v>
      </c>
      <c r="J14" s="32">
        <v>5.6637809102773468E-2</v>
      </c>
      <c r="K14" s="30">
        <v>83</v>
      </c>
      <c r="L14" s="34">
        <v>1.2371553803977442</v>
      </c>
      <c r="M14" s="30">
        <v>72</v>
      </c>
      <c r="N14" s="35">
        <v>349</v>
      </c>
      <c r="O14" s="36">
        <v>12</v>
      </c>
    </row>
    <row r="15" spans="1:15" x14ac:dyDescent="0.25">
      <c r="A15" s="28" t="s">
        <v>34</v>
      </c>
      <c r="B15" s="29">
        <v>5.5234903909333125E-2</v>
      </c>
      <c r="C15" s="30">
        <v>72</v>
      </c>
      <c r="D15" s="31">
        <v>66558.906477044191</v>
      </c>
      <c r="E15" s="30">
        <v>47</v>
      </c>
      <c r="F15" s="32">
        <v>7.0528379970606236E-2</v>
      </c>
      <c r="G15" s="30">
        <v>31</v>
      </c>
      <c r="H15" s="33">
        <v>1.4971676701513346</v>
      </c>
      <c r="I15" s="30">
        <v>68</v>
      </c>
      <c r="J15" s="32">
        <v>2.513026303086914E-2</v>
      </c>
      <c r="K15" s="30">
        <v>76</v>
      </c>
      <c r="L15" s="34">
        <v>0.89151589195727632</v>
      </c>
      <c r="M15" s="30">
        <v>46</v>
      </c>
      <c r="N15" s="35">
        <v>340</v>
      </c>
      <c r="O15" s="36">
        <v>13</v>
      </c>
    </row>
    <row r="16" spans="1:15" x14ac:dyDescent="0.25">
      <c r="A16" s="28" t="s">
        <v>38</v>
      </c>
      <c r="B16" s="29">
        <v>5.056336948209797E-2</v>
      </c>
      <c r="C16" s="30">
        <v>57</v>
      </c>
      <c r="D16" s="31">
        <v>72513.166950284853</v>
      </c>
      <c r="E16" s="30">
        <v>54</v>
      </c>
      <c r="F16" s="32">
        <v>4.4825794071201554E-2</v>
      </c>
      <c r="G16" s="30">
        <v>18</v>
      </c>
      <c r="H16" s="33">
        <v>1.6795973395367505</v>
      </c>
      <c r="I16" s="30">
        <v>78</v>
      </c>
      <c r="J16" s="32">
        <v>0.10396097517496737</v>
      </c>
      <c r="K16" s="30">
        <v>86</v>
      </c>
      <c r="L16" s="34">
        <v>0.85985730977480135</v>
      </c>
      <c r="M16" s="30">
        <v>43</v>
      </c>
      <c r="N16" s="35">
        <v>336</v>
      </c>
      <c r="O16" s="36">
        <v>14</v>
      </c>
    </row>
    <row r="17" spans="1:15" x14ac:dyDescent="0.25">
      <c r="A17" s="28" t="s">
        <v>20</v>
      </c>
      <c r="B17" s="29">
        <v>4.8105488090894877E-2</v>
      </c>
      <c r="C17" s="30">
        <v>47</v>
      </c>
      <c r="D17" s="31">
        <v>130949.21453412791</v>
      </c>
      <c r="E17" s="30">
        <v>82</v>
      </c>
      <c r="F17" s="32">
        <v>3.5434844946950143E-2</v>
      </c>
      <c r="G17" s="30">
        <v>12</v>
      </c>
      <c r="H17" s="33">
        <v>1.4151622997549851</v>
      </c>
      <c r="I17" s="30">
        <v>59</v>
      </c>
      <c r="J17" s="32">
        <v>-2.1644791139746013E-2</v>
      </c>
      <c r="K17" s="30">
        <v>49</v>
      </c>
      <c r="L17" s="34">
        <v>2.8104218153729885</v>
      </c>
      <c r="M17" s="30">
        <v>86</v>
      </c>
      <c r="N17" s="35">
        <v>335</v>
      </c>
      <c r="O17" s="36">
        <v>15</v>
      </c>
    </row>
    <row r="18" spans="1:15" x14ac:dyDescent="0.25">
      <c r="A18" s="28" t="s">
        <v>65</v>
      </c>
      <c r="B18" s="29">
        <v>3.9347079037800686E-2</v>
      </c>
      <c r="C18" s="30">
        <v>15</v>
      </c>
      <c r="D18" s="31">
        <v>73204.110380169572</v>
      </c>
      <c r="E18" s="30">
        <v>58</v>
      </c>
      <c r="F18" s="32">
        <v>0.21073170731707316</v>
      </c>
      <c r="G18" s="30">
        <v>74</v>
      </c>
      <c r="H18" s="33">
        <v>1.4851393191326616</v>
      </c>
      <c r="I18" s="30">
        <v>65</v>
      </c>
      <c r="J18" s="32">
        <v>-1.3521819299323909E-2</v>
      </c>
      <c r="K18" s="30">
        <v>55</v>
      </c>
      <c r="L18" s="34">
        <v>1.0937687161127638</v>
      </c>
      <c r="M18" s="30">
        <v>67</v>
      </c>
      <c r="N18" s="35">
        <v>334</v>
      </c>
      <c r="O18" s="36">
        <v>16</v>
      </c>
    </row>
    <row r="19" spans="1:15" x14ac:dyDescent="0.25">
      <c r="A19" s="28" t="s">
        <v>6</v>
      </c>
      <c r="B19" s="29">
        <v>5.595926705405322E-2</v>
      </c>
      <c r="C19" s="30">
        <v>73</v>
      </c>
      <c r="D19" s="31">
        <v>64698.307207285317</v>
      </c>
      <c r="E19" s="30">
        <v>38</v>
      </c>
      <c r="F19" s="32">
        <v>0.16298322122847217</v>
      </c>
      <c r="G19" s="30">
        <v>67</v>
      </c>
      <c r="H19" s="33">
        <v>1.3152855541129311</v>
      </c>
      <c r="I19" s="30">
        <v>48</v>
      </c>
      <c r="J19" s="32">
        <v>-2.2539938912975805E-2</v>
      </c>
      <c r="K19" s="30">
        <v>48</v>
      </c>
      <c r="L19" s="34">
        <v>0.96672897023523308</v>
      </c>
      <c r="M19" s="30">
        <v>58</v>
      </c>
      <c r="N19" s="35">
        <v>332</v>
      </c>
      <c r="O19" s="36">
        <v>17</v>
      </c>
    </row>
    <row r="20" spans="1:15" x14ac:dyDescent="0.25">
      <c r="A20" s="28" t="s">
        <v>60</v>
      </c>
      <c r="B20" s="29">
        <v>6.6488861497151358E-2</v>
      </c>
      <c r="C20" s="30">
        <v>86</v>
      </c>
      <c r="D20" s="31">
        <v>66131.794987216548</v>
      </c>
      <c r="E20" s="30">
        <v>41</v>
      </c>
      <c r="F20" s="32">
        <v>8.0967048359948945E-2</v>
      </c>
      <c r="G20" s="30">
        <v>40</v>
      </c>
      <c r="H20" s="33">
        <v>1.4245598418581586</v>
      </c>
      <c r="I20" s="30">
        <v>60</v>
      </c>
      <c r="J20" s="32">
        <v>6.2756275356344787E-2</v>
      </c>
      <c r="K20" s="30">
        <v>85</v>
      </c>
      <c r="L20" s="34">
        <v>0.69561334040548284</v>
      </c>
      <c r="M20" s="30">
        <v>17</v>
      </c>
      <c r="N20" s="35">
        <v>329</v>
      </c>
      <c r="O20" s="36">
        <v>18</v>
      </c>
    </row>
    <row r="21" spans="1:15" x14ac:dyDescent="0.25">
      <c r="A21" s="28" t="s">
        <v>1</v>
      </c>
      <c r="B21" s="29">
        <v>4.9926232442011713E-2</v>
      </c>
      <c r="C21" s="30">
        <v>54</v>
      </c>
      <c r="D21" s="31">
        <v>175246.79823220833</v>
      </c>
      <c r="E21" s="30">
        <v>86</v>
      </c>
      <c r="F21" s="32">
        <v>0.19336454304905354</v>
      </c>
      <c r="G21" s="30">
        <v>71</v>
      </c>
      <c r="H21" s="33">
        <v>1.1280324854975963</v>
      </c>
      <c r="I21" s="30">
        <v>31</v>
      </c>
      <c r="J21" s="32">
        <v>-0.28014885841687059</v>
      </c>
      <c r="K21" s="30">
        <v>4</v>
      </c>
      <c r="L21" s="34">
        <v>2.0002115848004336</v>
      </c>
      <c r="M21" s="30">
        <v>82</v>
      </c>
      <c r="N21" s="35">
        <v>328</v>
      </c>
      <c r="O21" s="36">
        <v>19</v>
      </c>
    </row>
    <row r="22" spans="1:15" x14ac:dyDescent="0.25">
      <c r="A22" s="28" t="s">
        <v>16</v>
      </c>
      <c r="B22" s="29">
        <v>6.6559144493259184E-2</v>
      </c>
      <c r="C22" s="30">
        <v>86</v>
      </c>
      <c r="D22" s="31">
        <v>90008.675778297635</v>
      </c>
      <c r="E22" s="30">
        <v>73</v>
      </c>
      <c r="F22" s="32">
        <v>9.1951840176231536E-2</v>
      </c>
      <c r="G22" s="30">
        <v>44</v>
      </c>
      <c r="H22" s="33">
        <v>0.91067673017002193</v>
      </c>
      <c r="I22" s="30">
        <v>14</v>
      </c>
      <c r="J22" s="32">
        <v>-0.10829581300045833</v>
      </c>
      <c r="K22" s="30">
        <v>25</v>
      </c>
      <c r="L22" s="34">
        <v>2.2139218386603403</v>
      </c>
      <c r="M22" s="30">
        <v>83</v>
      </c>
      <c r="N22" s="35">
        <v>325</v>
      </c>
      <c r="O22" s="36">
        <v>20</v>
      </c>
    </row>
    <row r="23" spans="1:15" x14ac:dyDescent="0.25">
      <c r="A23" s="37" t="s">
        <v>22</v>
      </c>
      <c r="B23" s="38">
        <v>4.7646114276782288E-2</v>
      </c>
      <c r="C23" s="39">
        <v>44</v>
      </c>
      <c r="D23" s="40">
        <v>93861.397028034582</v>
      </c>
      <c r="E23" s="39">
        <v>74</v>
      </c>
      <c r="F23" s="41">
        <v>9.0364372469635634E-2</v>
      </c>
      <c r="G23" s="39">
        <v>44</v>
      </c>
      <c r="H23" s="42">
        <v>1.2961358640595873</v>
      </c>
      <c r="I23" s="39">
        <v>45</v>
      </c>
      <c r="J23" s="41">
        <v>-3.318774086988438E-2</v>
      </c>
      <c r="K23" s="39">
        <v>38</v>
      </c>
      <c r="L23" s="43">
        <v>1.3976697133927449</v>
      </c>
      <c r="M23" s="39">
        <v>79</v>
      </c>
      <c r="N23" s="44">
        <v>324</v>
      </c>
      <c r="O23" s="45">
        <v>21</v>
      </c>
    </row>
    <row r="24" spans="1:15" x14ac:dyDescent="0.25">
      <c r="A24" s="37" t="s">
        <v>33</v>
      </c>
      <c r="B24" s="38">
        <v>4.5779304702655357E-2</v>
      </c>
      <c r="C24" s="39">
        <v>32</v>
      </c>
      <c r="D24" s="40">
        <v>132675.22662139553</v>
      </c>
      <c r="E24" s="39">
        <v>83</v>
      </c>
      <c r="F24" s="41">
        <v>0.40113251680464346</v>
      </c>
      <c r="G24" s="39">
        <v>84</v>
      </c>
      <c r="H24" s="42">
        <v>1.0349833748650632</v>
      </c>
      <c r="I24" s="39">
        <v>24</v>
      </c>
      <c r="J24" s="41">
        <v>-0.14708509142306495</v>
      </c>
      <c r="K24" s="39">
        <v>18</v>
      </c>
      <c r="L24" s="43">
        <v>1.3708279842246343</v>
      </c>
      <c r="M24" s="39">
        <v>78</v>
      </c>
      <c r="N24" s="44">
        <v>319</v>
      </c>
      <c r="O24" s="45">
        <v>22</v>
      </c>
    </row>
    <row r="25" spans="1:15" x14ac:dyDescent="0.25">
      <c r="A25" s="37" t="s">
        <v>4</v>
      </c>
      <c r="B25" s="38">
        <v>4.1443652287968862E-2</v>
      </c>
      <c r="C25" s="39">
        <v>21</v>
      </c>
      <c r="D25" s="40">
        <v>101411.35629147523</v>
      </c>
      <c r="E25" s="39">
        <v>80</v>
      </c>
      <c r="F25" s="41">
        <v>0.34951663855965415</v>
      </c>
      <c r="G25" s="39">
        <v>82</v>
      </c>
      <c r="H25" s="42">
        <v>0.41416613318328838</v>
      </c>
      <c r="I25" s="39">
        <v>1</v>
      </c>
      <c r="J25" s="41">
        <v>2.2711531503592289E-2</v>
      </c>
      <c r="K25" s="39">
        <v>73</v>
      </c>
      <c r="L25" s="43">
        <v>0.98737700221371938</v>
      </c>
      <c r="M25" s="39">
        <v>61</v>
      </c>
      <c r="N25" s="44">
        <v>318</v>
      </c>
      <c r="O25" s="45">
        <v>23</v>
      </c>
    </row>
    <row r="26" spans="1:15" x14ac:dyDescent="0.25">
      <c r="A26" s="37" t="s">
        <v>35</v>
      </c>
      <c r="B26" s="38">
        <v>3.1850509390482229E-2</v>
      </c>
      <c r="C26" s="39">
        <v>4</v>
      </c>
      <c r="D26" s="40">
        <v>97209.491150646267</v>
      </c>
      <c r="E26" s="39">
        <v>77</v>
      </c>
      <c r="F26" s="41">
        <v>0.17962713546466294</v>
      </c>
      <c r="G26" s="39">
        <v>69</v>
      </c>
      <c r="H26" s="42">
        <v>1.2799480877915475</v>
      </c>
      <c r="I26" s="39">
        <v>43</v>
      </c>
      <c r="J26" s="41">
        <v>-1.2771606299061659E-2</v>
      </c>
      <c r="K26" s="39">
        <v>56</v>
      </c>
      <c r="L26" s="43">
        <v>1.1990585104947176</v>
      </c>
      <c r="M26" s="39">
        <v>68</v>
      </c>
      <c r="N26" s="44">
        <v>317</v>
      </c>
      <c r="O26" s="45">
        <v>24</v>
      </c>
    </row>
    <row r="27" spans="1:15" x14ac:dyDescent="0.25">
      <c r="A27" s="37" t="s">
        <v>41</v>
      </c>
      <c r="B27" s="38">
        <v>5.8319106006518705E-2</v>
      </c>
      <c r="C27" s="39">
        <v>79</v>
      </c>
      <c r="D27" s="40">
        <v>57241.957991794166</v>
      </c>
      <c r="E27" s="39">
        <v>15</v>
      </c>
      <c r="F27" s="41">
        <v>0.28658256880733946</v>
      </c>
      <c r="G27" s="39">
        <v>78</v>
      </c>
      <c r="H27" s="42">
        <v>1.3652541406729621</v>
      </c>
      <c r="I27" s="39">
        <v>54</v>
      </c>
      <c r="J27" s="41">
        <v>-4.6564513509123398E-2</v>
      </c>
      <c r="K27" s="39">
        <v>33</v>
      </c>
      <c r="L27" s="43">
        <v>0.95567522969209906</v>
      </c>
      <c r="M27" s="39">
        <v>56</v>
      </c>
      <c r="N27" s="44">
        <v>315</v>
      </c>
      <c r="O27" s="45">
        <v>25</v>
      </c>
    </row>
    <row r="28" spans="1:15" x14ac:dyDescent="0.25">
      <c r="A28" s="37" t="s">
        <v>15</v>
      </c>
      <c r="B28" s="38">
        <v>4.668292440153287E-2</v>
      </c>
      <c r="C28" s="39">
        <v>38</v>
      </c>
      <c r="D28" s="40">
        <v>74819.674128308077</v>
      </c>
      <c r="E28" s="39">
        <v>63</v>
      </c>
      <c r="F28" s="41">
        <v>0.24846657656721072</v>
      </c>
      <c r="G28" s="39">
        <v>76</v>
      </c>
      <c r="H28" s="42">
        <v>1.3372187856542694</v>
      </c>
      <c r="I28" s="39">
        <v>50</v>
      </c>
      <c r="J28" s="41">
        <v>-4.9018870184371635E-2</v>
      </c>
      <c r="K28" s="39">
        <v>31</v>
      </c>
      <c r="L28" s="43">
        <v>0.91205028539568977</v>
      </c>
      <c r="M28" s="39">
        <v>54</v>
      </c>
      <c r="N28" s="44">
        <v>312</v>
      </c>
      <c r="O28" s="45">
        <v>26</v>
      </c>
    </row>
    <row r="29" spans="1:15" x14ac:dyDescent="0.25">
      <c r="A29" s="37" t="s">
        <v>81</v>
      </c>
      <c r="B29" s="38">
        <v>5.7201953932963928E-2</v>
      </c>
      <c r="C29" s="39">
        <v>77</v>
      </c>
      <c r="D29" s="40">
        <v>67348.564409635685</v>
      </c>
      <c r="E29" s="39">
        <v>48</v>
      </c>
      <c r="F29" s="41">
        <v>9.7286158243730575E-2</v>
      </c>
      <c r="G29" s="39">
        <v>48</v>
      </c>
      <c r="H29" s="42">
        <v>1.6269948800140406</v>
      </c>
      <c r="I29" s="39">
        <v>75</v>
      </c>
      <c r="J29" s="41">
        <v>-0.12112595869076098</v>
      </c>
      <c r="K29" s="39">
        <v>22</v>
      </c>
      <c r="L29" s="43">
        <v>0.81858593298971327</v>
      </c>
      <c r="M29" s="39">
        <v>39</v>
      </c>
      <c r="N29" s="44">
        <v>309</v>
      </c>
      <c r="O29" s="45">
        <v>27</v>
      </c>
    </row>
    <row r="30" spans="1:15" x14ac:dyDescent="0.25">
      <c r="A30" s="37" t="s">
        <v>21</v>
      </c>
      <c r="B30" s="38">
        <v>5.0775974410614856E-2</v>
      </c>
      <c r="C30" s="39">
        <v>57</v>
      </c>
      <c r="D30" s="40">
        <v>74472.706303624203</v>
      </c>
      <c r="E30" s="39">
        <v>63</v>
      </c>
      <c r="F30" s="41">
        <v>7.2643908502286178E-2</v>
      </c>
      <c r="G30" s="39">
        <v>31</v>
      </c>
      <c r="H30" s="42">
        <v>1.1993479751296261</v>
      </c>
      <c r="I30" s="39">
        <v>34</v>
      </c>
      <c r="J30" s="41">
        <v>-9.8838850878718229E-3</v>
      </c>
      <c r="K30" s="39">
        <v>60</v>
      </c>
      <c r="L30" s="43">
        <v>1.001083075074273</v>
      </c>
      <c r="M30" s="39">
        <v>63</v>
      </c>
      <c r="N30" s="44">
        <v>308</v>
      </c>
      <c r="O30" s="45">
        <v>28</v>
      </c>
    </row>
    <row r="31" spans="1:15" x14ac:dyDescent="0.25">
      <c r="A31" s="37" t="s">
        <v>29</v>
      </c>
      <c r="B31" s="38">
        <v>4.8518830568407084E-2</v>
      </c>
      <c r="C31" s="39">
        <v>48</v>
      </c>
      <c r="D31" s="40">
        <v>72095.066423735727</v>
      </c>
      <c r="E31" s="39">
        <v>53</v>
      </c>
      <c r="F31" s="41">
        <v>0.11416923910738272</v>
      </c>
      <c r="G31" s="39">
        <v>53</v>
      </c>
      <c r="H31" s="42">
        <v>1.4771645467005863</v>
      </c>
      <c r="I31" s="39">
        <v>64</v>
      </c>
      <c r="J31" s="41">
        <v>-1.0762059383061585E-2</v>
      </c>
      <c r="K31" s="39">
        <v>59</v>
      </c>
      <c r="L31" s="43">
        <v>0.76058108380381262</v>
      </c>
      <c r="M31" s="39">
        <v>27</v>
      </c>
      <c r="N31" s="44">
        <v>304</v>
      </c>
      <c r="O31" s="45">
        <v>29</v>
      </c>
    </row>
    <row r="32" spans="1:15" x14ac:dyDescent="0.25">
      <c r="A32" s="37" t="s">
        <v>19</v>
      </c>
      <c r="B32" s="38">
        <v>5.7954207552780253E-2</v>
      </c>
      <c r="C32" s="39">
        <v>78</v>
      </c>
      <c r="D32" s="40">
        <v>97375.929045664379</v>
      </c>
      <c r="E32" s="39">
        <v>77</v>
      </c>
      <c r="F32" s="41">
        <v>0.13267884543448888</v>
      </c>
      <c r="G32" s="39">
        <v>61</v>
      </c>
      <c r="H32" s="42">
        <v>0.73428495013755291</v>
      </c>
      <c r="I32" s="39">
        <v>4</v>
      </c>
      <c r="J32" s="41">
        <v>-0.26728718393186873</v>
      </c>
      <c r="K32" s="39">
        <v>7</v>
      </c>
      <c r="L32" s="43">
        <v>1.3306922457697099</v>
      </c>
      <c r="M32" s="39">
        <v>76</v>
      </c>
      <c r="N32" s="44">
        <v>303</v>
      </c>
      <c r="O32" s="45">
        <v>30</v>
      </c>
    </row>
    <row r="33" spans="1:15" x14ac:dyDescent="0.25">
      <c r="A33" s="37" t="s">
        <v>53</v>
      </c>
      <c r="B33" s="38">
        <v>5.4037863772132752E-2</v>
      </c>
      <c r="C33" s="39">
        <v>66</v>
      </c>
      <c r="D33" s="40">
        <v>58111.463379310371</v>
      </c>
      <c r="E33" s="39">
        <v>16</v>
      </c>
      <c r="F33" s="41">
        <v>0.14121620934183884</v>
      </c>
      <c r="G33" s="39">
        <v>63</v>
      </c>
      <c r="H33" s="42">
        <v>1.4221133499746046</v>
      </c>
      <c r="I33" s="39">
        <v>59</v>
      </c>
      <c r="J33" s="41">
        <v>-3.279609286571649E-2</v>
      </c>
      <c r="K33" s="39">
        <v>39</v>
      </c>
      <c r="L33" s="43">
        <v>0.95583536963414617</v>
      </c>
      <c r="M33" s="39">
        <v>57</v>
      </c>
      <c r="N33" s="44">
        <v>300</v>
      </c>
      <c r="O33" s="45">
        <v>31</v>
      </c>
    </row>
    <row r="34" spans="1:15" x14ac:dyDescent="0.25">
      <c r="A34" s="37" t="s">
        <v>64</v>
      </c>
      <c r="B34" s="38">
        <v>4.7781564199560388E-2</v>
      </c>
      <c r="C34" s="39">
        <v>44</v>
      </c>
      <c r="D34" s="40">
        <v>66618.454686185039</v>
      </c>
      <c r="E34" s="39">
        <v>47</v>
      </c>
      <c r="F34" s="41">
        <v>0.13656835924467872</v>
      </c>
      <c r="G34" s="39">
        <v>61</v>
      </c>
      <c r="H34" s="42">
        <v>1.5094248635788003</v>
      </c>
      <c r="I34" s="39">
        <v>70</v>
      </c>
      <c r="J34" s="41">
        <v>-1.4712865957253483E-2</v>
      </c>
      <c r="K34" s="39">
        <v>53</v>
      </c>
      <c r="L34" s="43">
        <v>0.71436035343546089</v>
      </c>
      <c r="M34" s="39">
        <v>19</v>
      </c>
      <c r="N34" s="44">
        <v>294</v>
      </c>
      <c r="O34" s="45">
        <v>32</v>
      </c>
    </row>
    <row r="35" spans="1:15" x14ac:dyDescent="0.25">
      <c r="A35" s="37" t="s">
        <v>11</v>
      </c>
      <c r="B35" s="38">
        <v>5.3410006986617936E-2</v>
      </c>
      <c r="C35" s="39">
        <v>64</v>
      </c>
      <c r="D35" s="40">
        <v>76772.118076071609</v>
      </c>
      <c r="E35" s="39">
        <v>66</v>
      </c>
      <c r="F35" s="41">
        <v>5.2269887546855479E-2</v>
      </c>
      <c r="G35" s="39">
        <v>24</v>
      </c>
      <c r="H35" s="42">
        <v>0.9780606320446219</v>
      </c>
      <c r="I35" s="39">
        <v>18</v>
      </c>
      <c r="J35" s="41">
        <v>-2.5111287407995064E-2</v>
      </c>
      <c r="K35" s="39">
        <v>45</v>
      </c>
      <c r="L35" s="43">
        <v>1.3273292373220691</v>
      </c>
      <c r="M35" s="39">
        <v>75</v>
      </c>
      <c r="N35" s="44">
        <v>292</v>
      </c>
      <c r="O35" s="45">
        <v>33</v>
      </c>
    </row>
    <row r="36" spans="1:15" x14ac:dyDescent="0.25">
      <c r="A36" s="37" t="s">
        <v>71</v>
      </c>
      <c r="B36" s="38">
        <v>4.6536033666491318E-2</v>
      </c>
      <c r="C36" s="39">
        <v>38</v>
      </c>
      <c r="D36" s="40">
        <v>65424.806487311333</v>
      </c>
      <c r="E36" s="39">
        <v>40</v>
      </c>
      <c r="F36" s="41">
        <v>5.3335571972240876E-2</v>
      </c>
      <c r="G36" s="39">
        <v>24</v>
      </c>
      <c r="H36" s="42">
        <v>1.5416463162437763</v>
      </c>
      <c r="I36" s="39">
        <v>71</v>
      </c>
      <c r="J36" s="41">
        <v>1.9903537060380852E-2</v>
      </c>
      <c r="K36" s="39">
        <v>71</v>
      </c>
      <c r="L36" s="43">
        <v>0.86681790822981264</v>
      </c>
      <c r="M36" s="39">
        <v>44</v>
      </c>
      <c r="N36" s="44">
        <v>288</v>
      </c>
      <c r="O36" s="45">
        <v>34</v>
      </c>
    </row>
    <row r="37" spans="1:15" x14ac:dyDescent="0.25">
      <c r="A37" s="37" t="s">
        <v>86</v>
      </c>
      <c r="B37" s="38">
        <v>5.3937450087975014E-2</v>
      </c>
      <c r="C37" s="39">
        <v>66</v>
      </c>
      <c r="D37" s="40">
        <v>64914.359534155847</v>
      </c>
      <c r="E37" s="39">
        <v>38</v>
      </c>
      <c r="F37" s="41">
        <v>0.16378208851202231</v>
      </c>
      <c r="G37" s="39">
        <v>67</v>
      </c>
      <c r="H37" s="42">
        <v>1.0532572947302694</v>
      </c>
      <c r="I37" s="39">
        <v>27</v>
      </c>
      <c r="J37" s="41">
        <v>-3.1907730548008995E-2</v>
      </c>
      <c r="K37" s="39">
        <v>40</v>
      </c>
      <c r="L37" s="43">
        <v>0.89772427743224537</v>
      </c>
      <c r="M37" s="39">
        <v>49</v>
      </c>
      <c r="N37" s="44">
        <v>287</v>
      </c>
      <c r="O37" s="45">
        <v>35</v>
      </c>
    </row>
    <row r="38" spans="1:15" x14ac:dyDescent="0.25">
      <c r="A38" s="37" t="s">
        <v>47</v>
      </c>
      <c r="B38" s="38">
        <v>5.4337415543925176E-2</v>
      </c>
      <c r="C38" s="39">
        <v>69</v>
      </c>
      <c r="D38" s="40">
        <v>77200.169693382821</v>
      </c>
      <c r="E38" s="39">
        <v>66</v>
      </c>
      <c r="F38" s="41">
        <v>0.21436174722345205</v>
      </c>
      <c r="G38" s="39">
        <v>74</v>
      </c>
      <c r="H38" s="42">
        <v>0.88289113552522636</v>
      </c>
      <c r="I38" s="39">
        <v>13</v>
      </c>
      <c r="J38" s="41">
        <v>-0.17204201330382146</v>
      </c>
      <c r="K38" s="39">
        <v>13</v>
      </c>
      <c r="L38" s="43">
        <v>0.90039032306750866</v>
      </c>
      <c r="M38" s="39">
        <v>51</v>
      </c>
      <c r="N38" s="44">
        <v>286</v>
      </c>
      <c r="O38" s="45">
        <v>36</v>
      </c>
    </row>
    <row r="39" spans="1:15" x14ac:dyDescent="0.25">
      <c r="A39" s="37" t="s">
        <v>45</v>
      </c>
      <c r="B39" s="38">
        <v>5.3064279090450597E-2</v>
      </c>
      <c r="C39" s="39">
        <v>64</v>
      </c>
      <c r="D39" s="40">
        <v>78539.726816555936</v>
      </c>
      <c r="E39" s="39">
        <v>67</v>
      </c>
      <c r="F39" s="41">
        <v>0.23216097565876057</v>
      </c>
      <c r="G39" s="39">
        <v>75</v>
      </c>
      <c r="H39" s="42">
        <v>1.2796118072304246</v>
      </c>
      <c r="I39" s="39">
        <v>43</v>
      </c>
      <c r="J39" s="41">
        <v>-0.17173957247795033</v>
      </c>
      <c r="K39" s="39">
        <v>14</v>
      </c>
      <c r="L39" s="43">
        <v>0.71813896625168472</v>
      </c>
      <c r="M39" s="39">
        <v>21</v>
      </c>
      <c r="N39" s="44">
        <v>284</v>
      </c>
      <c r="O39" s="45">
        <v>37</v>
      </c>
    </row>
    <row r="40" spans="1:15" x14ac:dyDescent="0.25">
      <c r="A40" s="37" t="s">
        <v>68</v>
      </c>
      <c r="B40" s="38">
        <v>4.4489600074790921E-2</v>
      </c>
      <c r="C40" s="39">
        <v>29</v>
      </c>
      <c r="D40" s="40">
        <v>89648.754037082661</v>
      </c>
      <c r="E40" s="39">
        <v>72</v>
      </c>
      <c r="F40" s="41">
        <v>0.2503617945007236</v>
      </c>
      <c r="G40" s="39">
        <v>77</v>
      </c>
      <c r="H40" s="42">
        <v>0.88580755333925432</v>
      </c>
      <c r="I40" s="39">
        <v>13</v>
      </c>
      <c r="J40" s="41">
        <v>-0.1456380257553993</v>
      </c>
      <c r="K40" s="39">
        <v>19</v>
      </c>
      <c r="L40" s="43">
        <v>1.2348192885581668</v>
      </c>
      <c r="M40" s="39">
        <v>71</v>
      </c>
      <c r="N40" s="44">
        <v>281</v>
      </c>
      <c r="O40" s="45">
        <v>38</v>
      </c>
    </row>
    <row r="41" spans="1:15" x14ac:dyDescent="0.25">
      <c r="A41" s="37" t="s">
        <v>82</v>
      </c>
      <c r="B41" s="38">
        <v>3.3586840736244954E-2</v>
      </c>
      <c r="C41" s="39">
        <v>5</v>
      </c>
      <c r="D41" s="40">
        <v>107189.06574125976</v>
      </c>
      <c r="E41" s="39">
        <v>81</v>
      </c>
      <c r="F41" s="41">
        <v>6.9250729808627953E-2</v>
      </c>
      <c r="G41" s="39">
        <v>31</v>
      </c>
      <c r="H41" s="42">
        <v>1.4013126469600181</v>
      </c>
      <c r="I41" s="39">
        <v>57</v>
      </c>
      <c r="J41" s="41">
        <v>-0.1088555716098692</v>
      </c>
      <c r="K41" s="39">
        <v>24</v>
      </c>
      <c r="L41" s="43">
        <v>1.5623483488327097</v>
      </c>
      <c r="M41" s="39">
        <v>81</v>
      </c>
      <c r="N41" s="44">
        <v>279</v>
      </c>
      <c r="O41" s="45">
        <v>39</v>
      </c>
    </row>
    <row r="42" spans="1:15" x14ac:dyDescent="0.25">
      <c r="A42" s="37" t="s">
        <v>44</v>
      </c>
      <c r="B42" s="38">
        <v>5.471631727006477E-2</v>
      </c>
      <c r="C42" s="39">
        <v>70</v>
      </c>
      <c r="D42" s="40">
        <v>69552.561221320037</v>
      </c>
      <c r="E42" s="39">
        <v>49</v>
      </c>
      <c r="F42" s="41">
        <v>4.8306193971896484E-2</v>
      </c>
      <c r="G42" s="39">
        <v>18</v>
      </c>
      <c r="H42" s="42">
        <v>1.2307815102820905</v>
      </c>
      <c r="I42" s="39">
        <v>39</v>
      </c>
      <c r="J42" s="41">
        <v>5.7122275826353763E-2</v>
      </c>
      <c r="K42" s="39">
        <v>84</v>
      </c>
      <c r="L42" s="43">
        <v>0.67101352319303365</v>
      </c>
      <c r="M42" s="39">
        <v>12</v>
      </c>
      <c r="N42" s="44">
        <v>272</v>
      </c>
      <c r="O42" s="45">
        <v>40</v>
      </c>
    </row>
    <row r="43" spans="1:15" x14ac:dyDescent="0.25">
      <c r="A43" s="46" t="s">
        <v>59</v>
      </c>
      <c r="B43" s="47">
        <v>5.9737118970406108E-2</v>
      </c>
      <c r="C43" s="48">
        <v>81</v>
      </c>
      <c r="D43" s="49">
        <v>63809.356081112906</v>
      </c>
      <c r="E43" s="48">
        <v>35</v>
      </c>
      <c r="F43" s="50">
        <v>6.1713338302695563E-2</v>
      </c>
      <c r="G43" s="48">
        <v>27</v>
      </c>
      <c r="H43" s="51">
        <v>0.75511238691240279</v>
      </c>
      <c r="I43" s="48">
        <v>6</v>
      </c>
      <c r="J43" s="50">
        <v>4.2369132571041393E-3</v>
      </c>
      <c r="K43" s="48">
        <v>69</v>
      </c>
      <c r="L43" s="52">
        <v>0.89803897296210511</v>
      </c>
      <c r="M43" s="48">
        <v>50</v>
      </c>
      <c r="N43" s="53">
        <v>268</v>
      </c>
      <c r="O43" s="54">
        <v>41</v>
      </c>
    </row>
    <row r="44" spans="1:15" x14ac:dyDescent="0.25">
      <c r="A44" s="46" t="s">
        <v>43</v>
      </c>
      <c r="B44" s="47">
        <v>5.6670465201620342E-2</v>
      </c>
      <c r="C44" s="48">
        <v>75</v>
      </c>
      <c r="D44" s="49">
        <v>66540.87012444326</v>
      </c>
      <c r="E44" s="48">
        <v>47</v>
      </c>
      <c r="F44" s="50">
        <v>9.8810654196487879E-2</v>
      </c>
      <c r="G44" s="48">
        <v>48</v>
      </c>
      <c r="H44" s="51">
        <v>1.0941921075680099</v>
      </c>
      <c r="I44" s="48">
        <v>30</v>
      </c>
      <c r="J44" s="50">
        <v>-2.7428457416486147E-3</v>
      </c>
      <c r="K44" s="48">
        <v>64</v>
      </c>
      <c r="L44" s="52">
        <v>0.53101354301439607</v>
      </c>
      <c r="M44" s="48">
        <v>4</v>
      </c>
      <c r="N44" s="53">
        <v>268</v>
      </c>
      <c r="O44" s="54">
        <v>41</v>
      </c>
    </row>
    <row r="45" spans="1:15" x14ac:dyDescent="0.25">
      <c r="A45" s="46" t="s">
        <v>75</v>
      </c>
      <c r="B45" s="47">
        <v>4.9672696668909444E-2</v>
      </c>
      <c r="C45" s="48">
        <v>54</v>
      </c>
      <c r="D45" s="49">
        <v>61784.810940472998</v>
      </c>
      <c r="E45" s="48">
        <v>29</v>
      </c>
      <c r="F45" s="50">
        <v>7.8026649995473499E-2</v>
      </c>
      <c r="G45" s="48">
        <v>36</v>
      </c>
      <c r="H45" s="51">
        <v>1.6737983269848475</v>
      </c>
      <c r="I45" s="48">
        <v>78</v>
      </c>
      <c r="J45" s="50">
        <v>-4.0601728002313646E-3</v>
      </c>
      <c r="K45" s="48">
        <v>62</v>
      </c>
      <c r="L45" s="52">
        <v>0.61267797779129363</v>
      </c>
      <c r="M45" s="48">
        <v>8</v>
      </c>
      <c r="N45" s="53">
        <v>267</v>
      </c>
      <c r="O45" s="54">
        <v>43</v>
      </c>
    </row>
    <row r="46" spans="1:15" ht="30" x14ac:dyDescent="0.25">
      <c r="A46" s="46" t="s">
        <v>80</v>
      </c>
      <c r="B46" s="47">
        <v>5.2495096309617302E-2</v>
      </c>
      <c r="C46" s="48">
        <v>58</v>
      </c>
      <c r="D46" s="49">
        <v>61121.708573338619</v>
      </c>
      <c r="E46" s="48">
        <v>24</v>
      </c>
      <c r="F46" s="50">
        <v>0</v>
      </c>
      <c r="G46" s="48">
        <v>61</v>
      </c>
      <c r="H46" s="51">
        <v>0</v>
      </c>
      <c r="I46" s="48">
        <v>39</v>
      </c>
      <c r="J46" s="50">
        <v>2.6591943569905182E-2</v>
      </c>
      <c r="K46" s="48">
        <v>77</v>
      </c>
      <c r="L46" s="52">
        <v>0.58208238637978449</v>
      </c>
      <c r="M46" s="48">
        <v>6</v>
      </c>
      <c r="N46" s="53">
        <v>265</v>
      </c>
      <c r="O46" s="54">
        <v>44</v>
      </c>
    </row>
    <row r="47" spans="1:15" x14ac:dyDescent="0.25">
      <c r="A47" s="46" t="s">
        <v>51</v>
      </c>
      <c r="B47" s="47">
        <v>3.8757384950248754E-2</v>
      </c>
      <c r="C47" s="48">
        <v>10</v>
      </c>
      <c r="D47" s="49">
        <v>75941.779381236483</v>
      </c>
      <c r="E47" s="48">
        <v>64</v>
      </c>
      <c r="F47" s="50">
        <v>0.17002101330842867</v>
      </c>
      <c r="G47" s="48">
        <v>68</v>
      </c>
      <c r="H47" s="51">
        <v>1.3168479078525122</v>
      </c>
      <c r="I47" s="48">
        <v>48</v>
      </c>
      <c r="J47" s="50">
        <v>-3.6679466670964674E-2</v>
      </c>
      <c r="K47" s="48">
        <v>37</v>
      </c>
      <c r="L47" s="52">
        <v>0.78682309698627328</v>
      </c>
      <c r="M47" s="48">
        <v>34</v>
      </c>
      <c r="N47" s="53">
        <v>261</v>
      </c>
      <c r="O47" s="54">
        <v>45</v>
      </c>
    </row>
    <row r="48" spans="1:15" x14ac:dyDescent="0.25">
      <c r="A48" s="46" t="s">
        <v>5</v>
      </c>
      <c r="B48" s="47">
        <v>4.7264468274731908E-2</v>
      </c>
      <c r="C48" s="48">
        <v>42</v>
      </c>
      <c r="D48" s="49">
        <v>65180.310024330887</v>
      </c>
      <c r="E48" s="48">
        <v>40</v>
      </c>
      <c r="F48" s="50">
        <v>0.3131914893617021</v>
      </c>
      <c r="G48" s="48">
        <v>81</v>
      </c>
      <c r="H48" s="51">
        <v>1.8810016741854907</v>
      </c>
      <c r="I48" s="48">
        <v>83</v>
      </c>
      <c r="J48" s="50">
        <v>-0.35081185411868876</v>
      </c>
      <c r="K48" s="48">
        <v>2</v>
      </c>
      <c r="L48" s="52">
        <v>0.65211414966261494</v>
      </c>
      <c r="M48" s="48">
        <v>10</v>
      </c>
      <c r="N48" s="53">
        <v>258</v>
      </c>
      <c r="O48" s="54">
        <v>46</v>
      </c>
    </row>
    <row r="49" spans="1:15" x14ac:dyDescent="0.25">
      <c r="A49" s="46" t="s">
        <v>8</v>
      </c>
      <c r="B49" s="47">
        <v>4.5398672792240941E-2</v>
      </c>
      <c r="C49" s="48">
        <v>30</v>
      </c>
      <c r="D49" s="49">
        <v>70673.324764414909</v>
      </c>
      <c r="E49" s="48">
        <v>50</v>
      </c>
      <c r="F49" s="50">
        <v>0.30395248897987792</v>
      </c>
      <c r="G49" s="48">
        <v>79</v>
      </c>
      <c r="H49" s="51">
        <v>1.4486771782742645</v>
      </c>
      <c r="I49" s="48">
        <v>61</v>
      </c>
      <c r="J49" s="50">
        <v>-0.26659832165054248</v>
      </c>
      <c r="K49" s="48">
        <v>8</v>
      </c>
      <c r="L49" s="52">
        <v>0.77663540999432368</v>
      </c>
      <c r="M49" s="48">
        <v>29</v>
      </c>
      <c r="N49" s="53">
        <v>257</v>
      </c>
      <c r="O49" s="54">
        <v>47</v>
      </c>
    </row>
    <row r="50" spans="1:15" x14ac:dyDescent="0.25">
      <c r="A50" s="46" t="s">
        <v>3</v>
      </c>
      <c r="B50" s="47">
        <v>4.2785709922857622E-2</v>
      </c>
      <c r="C50" s="48">
        <v>26</v>
      </c>
      <c r="D50" s="49">
        <v>66464.246140905976</v>
      </c>
      <c r="E50" s="48">
        <v>47</v>
      </c>
      <c r="F50" s="50">
        <v>4.6439572451886353E-2</v>
      </c>
      <c r="G50" s="48">
        <v>18</v>
      </c>
      <c r="H50" s="51">
        <v>1.3608983386381042</v>
      </c>
      <c r="I50" s="48">
        <v>53</v>
      </c>
      <c r="J50" s="50">
        <v>-1.1403582708202152E-3</v>
      </c>
      <c r="K50" s="48">
        <v>65</v>
      </c>
      <c r="L50" s="52">
        <v>0.87013422583224287</v>
      </c>
      <c r="M50" s="48">
        <v>45</v>
      </c>
      <c r="N50" s="53">
        <v>254</v>
      </c>
      <c r="O50" s="54">
        <v>48</v>
      </c>
    </row>
    <row r="51" spans="1:15" x14ac:dyDescent="0.25">
      <c r="A51" s="46" t="s">
        <v>31</v>
      </c>
      <c r="B51" s="47">
        <v>4.9141703130259173E-2</v>
      </c>
      <c r="C51" s="48">
        <v>52</v>
      </c>
      <c r="D51" s="49">
        <v>50895.636773417267</v>
      </c>
      <c r="E51" s="48">
        <v>5</v>
      </c>
      <c r="F51" s="50">
        <v>0.12043526374031722</v>
      </c>
      <c r="G51" s="48">
        <v>53</v>
      </c>
      <c r="H51" s="51">
        <v>1.5099064598966012</v>
      </c>
      <c r="I51" s="48">
        <v>70</v>
      </c>
      <c r="J51" s="50">
        <v>-7.1462059108681503E-4</v>
      </c>
      <c r="K51" s="48">
        <v>66</v>
      </c>
      <c r="L51" s="52">
        <v>0.60144129831436433</v>
      </c>
      <c r="M51" s="48">
        <v>7</v>
      </c>
      <c r="N51" s="53">
        <v>253</v>
      </c>
      <c r="O51" s="54">
        <v>49</v>
      </c>
    </row>
    <row r="52" spans="1:15" x14ac:dyDescent="0.25">
      <c r="A52" s="46" t="s">
        <v>24</v>
      </c>
      <c r="B52" s="47">
        <v>4.2674837914089797E-2</v>
      </c>
      <c r="C52" s="48">
        <v>26</v>
      </c>
      <c r="D52" s="49">
        <v>71340.981190893202</v>
      </c>
      <c r="E52" s="48">
        <v>52</v>
      </c>
      <c r="F52" s="50">
        <v>0.16336633663366337</v>
      </c>
      <c r="G52" s="48">
        <v>67</v>
      </c>
      <c r="H52" s="51">
        <v>1.1443917067550393</v>
      </c>
      <c r="I52" s="48">
        <v>32</v>
      </c>
      <c r="J52" s="50">
        <v>-0.19014898821436513</v>
      </c>
      <c r="K52" s="48">
        <v>11</v>
      </c>
      <c r="L52" s="52">
        <v>0.96788002127304884</v>
      </c>
      <c r="M52" s="48">
        <v>59</v>
      </c>
      <c r="N52" s="53">
        <v>247</v>
      </c>
      <c r="O52" s="54">
        <v>50</v>
      </c>
    </row>
    <row r="53" spans="1:15" x14ac:dyDescent="0.25">
      <c r="A53" s="46" t="s">
        <v>50</v>
      </c>
      <c r="B53" s="47">
        <v>5.3094329334787353E-2</v>
      </c>
      <c r="C53" s="48">
        <v>64</v>
      </c>
      <c r="D53" s="49">
        <v>55855.18681720936</v>
      </c>
      <c r="E53" s="48">
        <v>12</v>
      </c>
      <c r="F53" s="50">
        <v>2.8022157054415121E-2</v>
      </c>
      <c r="G53" s="48">
        <v>8</v>
      </c>
      <c r="H53" s="51">
        <v>1.6709880464326419</v>
      </c>
      <c r="I53" s="48">
        <v>76</v>
      </c>
      <c r="J53" s="50">
        <v>-3.0100078098619703E-3</v>
      </c>
      <c r="K53" s="48">
        <v>63</v>
      </c>
      <c r="L53" s="52">
        <v>0.71639849274506617</v>
      </c>
      <c r="M53" s="48">
        <v>20</v>
      </c>
      <c r="N53" s="53">
        <v>243</v>
      </c>
      <c r="O53" s="54">
        <v>51</v>
      </c>
    </row>
    <row r="54" spans="1:15" x14ac:dyDescent="0.25">
      <c r="A54" s="46" t="s">
        <v>36</v>
      </c>
      <c r="B54" s="47">
        <v>4.6758175537312395E-2</v>
      </c>
      <c r="C54" s="48">
        <v>38</v>
      </c>
      <c r="D54" s="49">
        <v>61597.701584142902</v>
      </c>
      <c r="E54" s="48">
        <v>29</v>
      </c>
      <c r="F54" s="50">
        <v>4.1817359855334538E-2</v>
      </c>
      <c r="G54" s="48">
        <v>18</v>
      </c>
      <c r="H54" s="51">
        <v>1.4962996008969538</v>
      </c>
      <c r="I54" s="48">
        <v>68</v>
      </c>
      <c r="J54" s="50">
        <v>-0.12277432967683823</v>
      </c>
      <c r="K54" s="48">
        <v>21</v>
      </c>
      <c r="L54" s="52">
        <v>1.0422696147699761</v>
      </c>
      <c r="M54" s="48">
        <v>66</v>
      </c>
      <c r="N54" s="53">
        <v>240</v>
      </c>
      <c r="O54" s="54">
        <v>52</v>
      </c>
    </row>
    <row r="55" spans="1:15" x14ac:dyDescent="0.25">
      <c r="A55" s="46" t="s">
        <v>77</v>
      </c>
      <c r="B55" s="47">
        <v>4.9060661081669385E-2</v>
      </c>
      <c r="C55" s="48">
        <v>52</v>
      </c>
      <c r="D55" s="49">
        <v>84369.677713917423</v>
      </c>
      <c r="E55" s="48">
        <v>69</v>
      </c>
      <c r="F55" s="50">
        <v>0.10128018149408524</v>
      </c>
      <c r="G55" s="48">
        <v>48</v>
      </c>
      <c r="H55" s="51">
        <v>0.65397112651778366</v>
      </c>
      <c r="I55" s="48">
        <v>2</v>
      </c>
      <c r="J55" s="50">
        <v>-0.277509948222113</v>
      </c>
      <c r="K55" s="48">
        <v>5</v>
      </c>
      <c r="L55" s="52">
        <v>1.0249532093526084</v>
      </c>
      <c r="M55" s="48">
        <v>64</v>
      </c>
      <c r="N55" s="53">
        <v>240</v>
      </c>
      <c r="O55" s="54">
        <v>52</v>
      </c>
    </row>
    <row r="56" spans="1:15" x14ac:dyDescent="0.25">
      <c r="A56" s="46" t="s">
        <v>72</v>
      </c>
      <c r="B56" s="47">
        <v>6.1933421838462718E-2</v>
      </c>
      <c r="C56" s="48">
        <v>84</v>
      </c>
      <c r="D56" s="49">
        <v>52405.601889546546</v>
      </c>
      <c r="E56" s="48">
        <v>7</v>
      </c>
      <c r="F56" s="50">
        <v>1.9852587547114945E-2</v>
      </c>
      <c r="G56" s="48">
        <v>1</v>
      </c>
      <c r="H56" s="51">
        <v>1.3478685516880398</v>
      </c>
      <c r="I56" s="48">
        <v>52</v>
      </c>
      <c r="J56" s="50">
        <v>-1.4178713880917574E-2</v>
      </c>
      <c r="K56" s="48">
        <v>54</v>
      </c>
      <c r="L56" s="52">
        <v>0.80736768602955911</v>
      </c>
      <c r="M56" s="48">
        <v>38</v>
      </c>
      <c r="N56" s="53">
        <v>236</v>
      </c>
      <c r="O56" s="54">
        <v>54</v>
      </c>
    </row>
    <row r="57" spans="1:15" x14ac:dyDescent="0.25">
      <c r="A57" s="46" t="s">
        <v>25</v>
      </c>
      <c r="B57" s="47">
        <v>4.7369052429538337E-2</v>
      </c>
      <c r="C57" s="48">
        <v>42</v>
      </c>
      <c r="D57" s="49">
        <v>64077.694362545801</v>
      </c>
      <c r="E57" s="48">
        <v>35</v>
      </c>
      <c r="F57" s="50">
        <v>0.10970453956057873</v>
      </c>
      <c r="G57" s="48">
        <v>50</v>
      </c>
      <c r="H57" s="51">
        <v>1.0680363797059258</v>
      </c>
      <c r="I57" s="48">
        <v>28</v>
      </c>
      <c r="J57" s="50">
        <v>-2.6531121488361242E-2</v>
      </c>
      <c r="K57" s="48">
        <v>44</v>
      </c>
      <c r="L57" s="52">
        <v>0.80685235940856193</v>
      </c>
      <c r="M57" s="48">
        <v>37</v>
      </c>
      <c r="N57" s="53">
        <v>236</v>
      </c>
      <c r="O57" s="54">
        <v>54</v>
      </c>
    </row>
    <row r="58" spans="1:15" x14ac:dyDescent="0.25">
      <c r="A58" s="46" t="s">
        <v>74</v>
      </c>
      <c r="B58" s="47">
        <v>3.3946910902801428E-2</v>
      </c>
      <c r="C58" s="48">
        <v>6</v>
      </c>
      <c r="D58" s="49">
        <v>88138.199783526987</v>
      </c>
      <c r="E58" s="48">
        <v>70</v>
      </c>
      <c r="F58" s="50">
        <v>7.710004352421812E-2</v>
      </c>
      <c r="G58" s="48">
        <v>36</v>
      </c>
      <c r="H58" s="51">
        <v>1.1637563798516126</v>
      </c>
      <c r="I58" s="48">
        <v>33</v>
      </c>
      <c r="J58" s="50">
        <v>-0.27352202693448985</v>
      </c>
      <c r="K58" s="48">
        <v>6</v>
      </c>
      <c r="L58" s="52">
        <v>1.5059893946203826</v>
      </c>
      <c r="M58" s="48">
        <v>80</v>
      </c>
      <c r="N58" s="53">
        <v>231</v>
      </c>
      <c r="O58" s="54">
        <v>56</v>
      </c>
    </row>
    <row r="59" spans="1:15" x14ac:dyDescent="0.25">
      <c r="A59" s="46" t="s">
        <v>92</v>
      </c>
      <c r="B59" s="47">
        <v>4.5941270688734652E-2</v>
      </c>
      <c r="C59" s="48">
        <v>34</v>
      </c>
      <c r="D59" s="49">
        <v>58708.993706768335</v>
      </c>
      <c r="E59" s="48">
        <v>17</v>
      </c>
      <c r="F59" s="50">
        <v>5.2906770648706129E-2</v>
      </c>
      <c r="G59" s="48">
        <v>24</v>
      </c>
      <c r="H59" s="51">
        <v>1.5774864263029571</v>
      </c>
      <c r="I59" s="48">
        <v>74</v>
      </c>
      <c r="J59" s="50">
        <v>-7.2295502427406802E-2</v>
      </c>
      <c r="K59" s="48">
        <v>26</v>
      </c>
      <c r="L59" s="52">
        <v>0.93056384791865954</v>
      </c>
      <c r="M59" s="48">
        <v>55</v>
      </c>
      <c r="N59" s="53">
        <v>230</v>
      </c>
      <c r="O59" s="54">
        <v>57</v>
      </c>
    </row>
    <row r="60" spans="1:15" x14ac:dyDescent="0.25">
      <c r="A60" s="46" t="s">
        <v>69</v>
      </c>
      <c r="B60" s="47">
        <v>4.0427713018361872E-2</v>
      </c>
      <c r="C60" s="48">
        <v>17</v>
      </c>
      <c r="D60" s="49">
        <v>61689.85163782796</v>
      </c>
      <c r="E60" s="48">
        <v>29</v>
      </c>
      <c r="F60" s="50">
        <v>8.395492524890355E-2</v>
      </c>
      <c r="G60" s="48">
        <v>40</v>
      </c>
      <c r="H60" s="51">
        <v>1.7547521505914119</v>
      </c>
      <c r="I60" s="48">
        <v>82</v>
      </c>
      <c r="J60" s="50">
        <v>-5.0822309920224927E-2</v>
      </c>
      <c r="K60" s="48">
        <v>30</v>
      </c>
      <c r="L60" s="52">
        <v>0.7787801869149803</v>
      </c>
      <c r="M60" s="48">
        <v>31</v>
      </c>
      <c r="N60" s="53">
        <v>229</v>
      </c>
      <c r="O60" s="54">
        <v>58</v>
      </c>
    </row>
    <row r="61" spans="1:15" x14ac:dyDescent="0.25">
      <c r="A61" s="46" t="s">
        <v>17</v>
      </c>
      <c r="B61" s="47">
        <v>3.6397084507370232E-2</v>
      </c>
      <c r="C61" s="48">
        <v>9</v>
      </c>
      <c r="D61" s="49">
        <v>74688.98096609088</v>
      </c>
      <c r="E61" s="48">
        <v>63</v>
      </c>
      <c r="F61" s="50">
        <v>3.0066710513952835E-2</v>
      </c>
      <c r="G61" s="48">
        <v>8</v>
      </c>
      <c r="H61" s="51">
        <v>1.296445498503358</v>
      </c>
      <c r="I61" s="48">
        <v>45</v>
      </c>
      <c r="J61" s="50">
        <v>-4.5554148811842617E-2</v>
      </c>
      <c r="K61" s="48">
        <v>34</v>
      </c>
      <c r="L61" s="52">
        <v>1.2055293950560255</v>
      </c>
      <c r="M61" s="48">
        <v>69</v>
      </c>
      <c r="N61" s="53">
        <v>228</v>
      </c>
      <c r="O61" s="54">
        <v>59</v>
      </c>
    </row>
    <row r="62" spans="1:15" x14ac:dyDescent="0.25">
      <c r="A62" s="46" t="s">
        <v>73</v>
      </c>
      <c r="B62" s="47">
        <v>4.6012403596171446E-2</v>
      </c>
      <c r="C62" s="48">
        <v>34</v>
      </c>
      <c r="D62" s="49">
        <v>64056.768677925094</v>
      </c>
      <c r="E62" s="48">
        <v>35</v>
      </c>
      <c r="F62" s="50">
        <v>4.9995155508187193E-2</v>
      </c>
      <c r="G62" s="48">
        <v>24</v>
      </c>
      <c r="H62" s="51">
        <v>1.0549764260571146</v>
      </c>
      <c r="I62" s="48">
        <v>27</v>
      </c>
      <c r="J62" s="50">
        <v>2.4068378006775432E-2</v>
      </c>
      <c r="K62" s="48">
        <v>74</v>
      </c>
      <c r="L62" s="52">
        <v>0.78225514874681379</v>
      </c>
      <c r="M62" s="48">
        <v>32</v>
      </c>
      <c r="N62" s="53">
        <v>226</v>
      </c>
      <c r="O62" s="54">
        <v>60</v>
      </c>
    </row>
    <row r="63" spans="1:15" x14ac:dyDescent="0.25">
      <c r="A63" s="46" t="s">
        <v>37</v>
      </c>
      <c r="B63" s="47">
        <v>5.5325915127358169E-2</v>
      </c>
      <c r="C63" s="48">
        <v>72</v>
      </c>
      <c r="D63" s="49">
        <v>51026.83214242039</v>
      </c>
      <c r="E63" s="48">
        <v>5</v>
      </c>
      <c r="F63" s="50">
        <v>6.022555059143065E-2</v>
      </c>
      <c r="G63" s="48">
        <v>27</v>
      </c>
      <c r="H63" s="51">
        <v>1.0788092100742839</v>
      </c>
      <c r="I63" s="48">
        <v>29</v>
      </c>
      <c r="J63" s="50">
        <v>-2.7817642707668185E-2</v>
      </c>
      <c r="K63" s="48">
        <v>42</v>
      </c>
      <c r="L63" s="52">
        <v>0.89318932900008163</v>
      </c>
      <c r="M63" s="48">
        <v>47</v>
      </c>
      <c r="N63" s="53">
        <v>222</v>
      </c>
      <c r="O63" s="54">
        <v>61</v>
      </c>
    </row>
    <row r="64" spans="1:15" x14ac:dyDescent="0.25">
      <c r="A64" s="46" t="s">
        <v>54</v>
      </c>
      <c r="B64" s="47">
        <v>3.9400273819256447E-2</v>
      </c>
      <c r="C64" s="48">
        <v>15</v>
      </c>
      <c r="D64" s="49">
        <v>64324.921914682142</v>
      </c>
      <c r="E64" s="48">
        <v>38</v>
      </c>
      <c r="F64" s="50">
        <v>9.1520546785899951E-2</v>
      </c>
      <c r="G64" s="48">
        <v>44</v>
      </c>
      <c r="H64" s="51">
        <v>1.325764348975895</v>
      </c>
      <c r="I64" s="48">
        <v>49</v>
      </c>
      <c r="J64" s="50">
        <v>3.8201257227759148E-3</v>
      </c>
      <c r="K64" s="48">
        <v>67</v>
      </c>
      <c r="L64" s="52">
        <v>0.56152068386298193</v>
      </c>
      <c r="M64" s="48">
        <v>5</v>
      </c>
      <c r="N64" s="53">
        <v>218</v>
      </c>
      <c r="O64" s="54">
        <v>62</v>
      </c>
    </row>
    <row r="65" spans="1:15" x14ac:dyDescent="0.25">
      <c r="A65" s="46" t="s">
        <v>67</v>
      </c>
      <c r="B65" s="47">
        <v>4.251561708593618E-2</v>
      </c>
      <c r="C65" s="48">
        <v>26</v>
      </c>
      <c r="D65" s="49">
        <v>63074.13016758002</v>
      </c>
      <c r="E65" s="48">
        <v>32</v>
      </c>
      <c r="F65" s="50">
        <v>7.5264888564121307E-2</v>
      </c>
      <c r="G65" s="48">
        <v>36</v>
      </c>
      <c r="H65" s="51">
        <v>1.302426171448255</v>
      </c>
      <c r="I65" s="48">
        <v>46</v>
      </c>
      <c r="J65" s="50">
        <v>-3.6758270610887447E-2</v>
      </c>
      <c r="K65" s="48">
        <v>36</v>
      </c>
      <c r="L65" s="52">
        <v>0.8418433633177822</v>
      </c>
      <c r="M65" s="48">
        <v>42</v>
      </c>
      <c r="N65" s="53">
        <v>218</v>
      </c>
      <c r="O65" s="54">
        <v>62</v>
      </c>
    </row>
    <row r="66" spans="1:15" x14ac:dyDescent="0.25">
      <c r="A66" s="46" t="s">
        <v>40</v>
      </c>
      <c r="B66" s="47">
        <v>3.8892099574049099E-2</v>
      </c>
      <c r="C66" s="48">
        <v>12</v>
      </c>
      <c r="D66" s="49">
        <v>61183.118442487641</v>
      </c>
      <c r="E66" s="48">
        <v>24</v>
      </c>
      <c r="F66" s="50">
        <v>2.7783714468903615E-2</v>
      </c>
      <c r="G66" s="48">
        <v>8</v>
      </c>
      <c r="H66" s="51">
        <v>3.5032912249954173</v>
      </c>
      <c r="I66" s="48">
        <v>86</v>
      </c>
      <c r="J66" s="50">
        <v>-2.7400875244650673E-2</v>
      </c>
      <c r="K66" s="48">
        <v>43</v>
      </c>
      <c r="L66" s="52">
        <v>0.82335317577840894</v>
      </c>
      <c r="M66" s="48">
        <v>40</v>
      </c>
      <c r="N66" s="53">
        <v>213</v>
      </c>
      <c r="O66" s="54">
        <v>64</v>
      </c>
    </row>
    <row r="67" spans="1:15" x14ac:dyDescent="0.25">
      <c r="A67" s="46" t="s">
        <v>85</v>
      </c>
      <c r="B67" s="47">
        <v>4.1451019062567464E-2</v>
      </c>
      <c r="C67" s="48">
        <v>21</v>
      </c>
      <c r="D67" s="49">
        <v>59791.563595157655</v>
      </c>
      <c r="E67" s="48">
        <v>19</v>
      </c>
      <c r="F67" s="50">
        <v>0</v>
      </c>
      <c r="G67" s="48">
        <v>61</v>
      </c>
      <c r="H67" s="51">
        <v>0</v>
      </c>
      <c r="I67" s="48">
        <v>39</v>
      </c>
      <c r="J67" s="50">
        <v>8.84264828351994E-3</v>
      </c>
      <c r="K67" s="48">
        <v>70</v>
      </c>
      <c r="L67" s="52">
        <v>0.51202425025099008</v>
      </c>
      <c r="M67" s="48">
        <v>3</v>
      </c>
      <c r="N67" s="53">
        <v>213</v>
      </c>
      <c r="O67" s="54">
        <v>64</v>
      </c>
    </row>
    <row r="68" spans="1:15" x14ac:dyDescent="0.25">
      <c r="A68" s="46" t="s">
        <v>18</v>
      </c>
      <c r="B68" s="47">
        <v>2.7409081239890668E-2</v>
      </c>
      <c r="C68" s="48">
        <v>3</v>
      </c>
      <c r="D68" s="49">
        <v>73265.378343827848</v>
      </c>
      <c r="E68" s="48">
        <v>58</v>
      </c>
      <c r="F68" s="50">
        <v>4.3872919818456882E-2</v>
      </c>
      <c r="G68" s="48">
        <v>18</v>
      </c>
      <c r="H68" s="51">
        <v>1.0078365194630896</v>
      </c>
      <c r="I68" s="48">
        <v>21</v>
      </c>
      <c r="J68" s="50">
        <v>-7.2119563240044147E-3</v>
      </c>
      <c r="K68" s="48">
        <v>61</v>
      </c>
      <c r="L68" s="52">
        <v>0.89608848459844592</v>
      </c>
      <c r="M68" s="48">
        <v>48</v>
      </c>
      <c r="N68" s="53">
        <v>209</v>
      </c>
      <c r="O68" s="54">
        <v>66</v>
      </c>
    </row>
    <row r="69" spans="1:15" x14ac:dyDescent="0.25">
      <c r="A69" s="46" t="s">
        <v>14</v>
      </c>
      <c r="B69" s="47">
        <v>5.2781264262893653E-2</v>
      </c>
      <c r="C69" s="48">
        <v>60</v>
      </c>
      <c r="D69" s="49">
        <v>51400.519377398254</v>
      </c>
      <c r="E69" s="48">
        <v>6</v>
      </c>
      <c r="F69" s="50">
        <v>8.5481456843505735E-2</v>
      </c>
      <c r="G69" s="48">
        <v>40</v>
      </c>
      <c r="H69" s="51">
        <v>0.9629782021120169</v>
      </c>
      <c r="I69" s="48">
        <v>17</v>
      </c>
      <c r="J69" s="50">
        <v>3.9947040339123668E-3</v>
      </c>
      <c r="K69" s="48">
        <v>68</v>
      </c>
      <c r="L69" s="52">
        <v>0.66121714744260773</v>
      </c>
      <c r="M69" s="48">
        <v>11</v>
      </c>
      <c r="N69" s="53">
        <v>202</v>
      </c>
      <c r="O69" s="54">
        <v>67</v>
      </c>
    </row>
    <row r="70" spans="1:15" x14ac:dyDescent="0.25">
      <c r="A70" s="46" t="s">
        <v>61</v>
      </c>
      <c r="B70" s="47">
        <v>4.2383449934991997E-2</v>
      </c>
      <c r="C70" s="48">
        <v>26</v>
      </c>
      <c r="D70" s="49">
        <v>61053.345935239224</v>
      </c>
      <c r="E70" s="48">
        <v>24</v>
      </c>
      <c r="F70" s="50">
        <v>0.12360551733970132</v>
      </c>
      <c r="G70" s="48">
        <v>55</v>
      </c>
      <c r="H70" s="50">
        <v>1.3877751417506681</v>
      </c>
      <c r="I70" s="48">
        <v>55</v>
      </c>
      <c r="J70" s="50">
        <v>-0.17337000233505437</v>
      </c>
      <c r="K70" s="48">
        <v>12</v>
      </c>
      <c r="L70" s="52">
        <v>0.73967716025092523</v>
      </c>
      <c r="M70" s="48">
        <v>24</v>
      </c>
      <c r="N70" s="53">
        <v>196</v>
      </c>
      <c r="O70" s="54">
        <v>68</v>
      </c>
    </row>
    <row r="71" spans="1:15" x14ac:dyDescent="0.25">
      <c r="A71" s="46" t="s">
        <v>2</v>
      </c>
      <c r="B71" s="47">
        <v>3.9873758756061889E-2</v>
      </c>
      <c r="C71" s="48">
        <v>16</v>
      </c>
      <c r="D71" s="49">
        <v>60859.656529922773</v>
      </c>
      <c r="E71" s="48">
        <v>24</v>
      </c>
      <c r="F71" s="50">
        <v>2.5698324022346369E-2</v>
      </c>
      <c r="G71" s="48">
        <v>8</v>
      </c>
      <c r="H71" s="51">
        <v>1.3435232416086911</v>
      </c>
      <c r="I71" s="48">
        <v>52</v>
      </c>
      <c r="J71" s="50">
        <v>-1.5616143848333822E-2</v>
      </c>
      <c r="K71" s="48">
        <v>52</v>
      </c>
      <c r="L71" s="52">
        <v>0.82464642923440656</v>
      </c>
      <c r="M71" s="48">
        <v>41</v>
      </c>
      <c r="N71" s="53">
        <v>193</v>
      </c>
      <c r="O71" s="54">
        <v>69</v>
      </c>
    </row>
    <row r="72" spans="1:15" x14ac:dyDescent="0.25">
      <c r="A72" s="46" t="s">
        <v>70</v>
      </c>
      <c r="B72" s="47">
        <v>5.7173769586102118E-2</v>
      </c>
      <c r="C72" s="48">
        <v>77</v>
      </c>
      <c r="D72" s="49">
        <v>60084.583503288151</v>
      </c>
      <c r="E72" s="48">
        <v>20</v>
      </c>
      <c r="F72" s="50">
        <v>0.10416716647074346</v>
      </c>
      <c r="G72" s="48">
        <v>48</v>
      </c>
      <c r="H72" s="51">
        <v>0.89212834080092196</v>
      </c>
      <c r="I72" s="48">
        <v>13</v>
      </c>
      <c r="J72" s="50">
        <v>-0.14899702351563712</v>
      </c>
      <c r="K72" s="48">
        <v>17</v>
      </c>
      <c r="L72" s="52">
        <v>0.69316294996734684</v>
      </c>
      <c r="M72" s="48">
        <v>16</v>
      </c>
      <c r="N72" s="53">
        <v>191</v>
      </c>
      <c r="O72" s="54">
        <v>70</v>
      </c>
    </row>
    <row r="73" spans="1:15" x14ac:dyDescent="0.25">
      <c r="A73" s="46" t="s">
        <v>10</v>
      </c>
      <c r="B73" s="47">
        <v>4.1599271199360438E-2</v>
      </c>
      <c r="C73" s="48">
        <v>21</v>
      </c>
      <c r="D73" s="49">
        <v>62280.714385102459</v>
      </c>
      <c r="E73" s="48">
        <v>30</v>
      </c>
      <c r="F73" s="50">
        <v>5.403164328416097E-2</v>
      </c>
      <c r="G73" s="48">
        <v>24</v>
      </c>
      <c r="H73" s="51">
        <v>1.2614981207829221</v>
      </c>
      <c r="I73" s="48">
        <v>41</v>
      </c>
      <c r="J73" s="50">
        <v>-4.5030050256463394E-2</v>
      </c>
      <c r="K73" s="48">
        <v>35</v>
      </c>
      <c r="L73" s="52">
        <v>0.78410359030339105</v>
      </c>
      <c r="M73" s="48">
        <v>33</v>
      </c>
      <c r="N73" s="53">
        <v>184</v>
      </c>
      <c r="O73" s="54">
        <v>71</v>
      </c>
    </row>
    <row r="74" spans="1:15" x14ac:dyDescent="0.25">
      <c r="A74" s="46" t="s">
        <v>76</v>
      </c>
      <c r="B74" s="47">
        <v>4.8412273434500594E-2</v>
      </c>
      <c r="C74" s="48">
        <v>47</v>
      </c>
      <c r="D74" s="49">
        <v>56494.428219856985</v>
      </c>
      <c r="E74" s="48">
        <v>13</v>
      </c>
      <c r="F74" s="50">
        <v>8.8822456424807461E-2</v>
      </c>
      <c r="G74" s="48">
        <v>40</v>
      </c>
      <c r="H74" s="51">
        <v>1.0245061932110666</v>
      </c>
      <c r="I74" s="48">
        <v>22</v>
      </c>
      <c r="J74" s="50">
        <v>-5.9041301091375988E-2</v>
      </c>
      <c r="K74" s="48">
        <v>27</v>
      </c>
      <c r="L74" s="52">
        <v>0.75829613340842061</v>
      </c>
      <c r="M74" s="48">
        <v>26</v>
      </c>
      <c r="N74" s="53">
        <v>175</v>
      </c>
      <c r="O74" s="54">
        <v>72</v>
      </c>
    </row>
    <row r="75" spans="1:15" x14ac:dyDescent="0.25">
      <c r="A75" s="46" t="s">
        <v>42</v>
      </c>
      <c r="B75" s="47">
        <v>4.6465686775014094E-2</v>
      </c>
      <c r="C75" s="48">
        <v>38</v>
      </c>
      <c r="D75" s="49">
        <v>61611.07873220594</v>
      </c>
      <c r="E75" s="48">
        <v>29</v>
      </c>
      <c r="F75" s="50">
        <v>0.13939823726066256</v>
      </c>
      <c r="G75" s="48">
        <v>63</v>
      </c>
      <c r="H75" s="51">
        <v>0.76545522191906923</v>
      </c>
      <c r="I75" s="48">
        <v>8</v>
      </c>
      <c r="J75" s="50">
        <v>-0.28162194761157006</v>
      </c>
      <c r="K75" s="48">
        <v>3</v>
      </c>
      <c r="L75" s="52">
        <v>0.77731573097446194</v>
      </c>
      <c r="M75" s="48">
        <v>30</v>
      </c>
      <c r="N75" s="53">
        <v>171</v>
      </c>
      <c r="O75" s="54">
        <v>73</v>
      </c>
    </row>
    <row r="76" spans="1:15" x14ac:dyDescent="0.25">
      <c r="A76" s="46" t="s">
        <v>91</v>
      </c>
      <c r="B76" s="47">
        <v>5.8924104170041215E-2</v>
      </c>
      <c r="C76" s="48">
        <v>80</v>
      </c>
      <c r="D76" s="49">
        <v>50769.46091814294</v>
      </c>
      <c r="E76" s="48">
        <v>5</v>
      </c>
      <c r="F76" s="50">
        <v>4.8604427333974978E-2</v>
      </c>
      <c r="G76" s="48">
        <v>18</v>
      </c>
      <c r="H76" s="51">
        <v>0.9902186204309773</v>
      </c>
      <c r="I76" s="48">
        <v>19</v>
      </c>
      <c r="J76" s="50">
        <v>-0.11184260552529525</v>
      </c>
      <c r="K76" s="48">
        <v>23</v>
      </c>
      <c r="L76" s="52">
        <v>0.75748412950307453</v>
      </c>
      <c r="M76" s="48">
        <v>25</v>
      </c>
      <c r="N76" s="53">
        <v>170</v>
      </c>
      <c r="O76" s="54">
        <v>74</v>
      </c>
    </row>
    <row r="77" spans="1:15" x14ac:dyDescent="0.25">
      <c r="A77" s="46" t="s">
        <v>7</v>
      </c>
      <c r="B77" s="47">
        <v>1.5106555165902346E-2</v>
      </c>
      <c r="C77" s="48">
        <v>1</v>
      </c>
      <c r="D77" s="49">
        <v>54255.003214285716</v>
      </c>
      <c r="E77" s="48">
        <v>9</v>
      </c>
      <c r="F77" s="50">
        <v>0</v>
      </c>
      <c r="G77" s="48">
        <v>61</v>
      </c>
      <c r="H77" s="51">
        <v>0</v>
      </c>
      <c r="I77" s="48">
        <v>39</v>
      </c>
      <c r="J77" s="50">
        <v>-1.1183851609383524E-2</v>
      </c>
      <c r="K77" s="48">
        <v>58</v>
      </c>
      <c r="L77" s="52">
        <v>0.33155734768279987</v>
      </c>
      <c r="M77" s="48">
        <v>1</v>
      </c>
      <c r="N77" s="53">
        <v>169</v>
      </c>
      <c r="O77" s="54">
        <v>75</v>
      </c>
    </row>
    <row r="78" spans="1:15" x14ac:dyDescent="0.25">
      <c r="A78" s="46" t="s">
        <v>46</v>
      </c>
      <c r="B78" s="47">
        <v>3.6790606653620349E-2</v>
      </c>
      <c r="C78" s="48">
        <v>9</v>
      </c>
      <c r="D78" s="49">
        <v>43488.478563829798</v>
      </c>
      <c r="E78" s="48">
        <v>1</v>
      </c>
      <c r="F78" s="50">
        <v>0</v>
      </c>
      <c r="G78" s="48">
        <v>61</v>
      </c>
      <c r="H78" s="51">
        <v>0</v>
      </c>
      <c r="I78" s="48">
        <v>39</v>
      </c>
      <c r="J78" s="50">
        <v>-1.6510841456136859E-2</v>
      </c>
      <c r="K78" s="48">
        <v>51</v>
      </c>
      <c r="L78" s="52">
        <v>0.46853247034148482</v>
      </c>
      <c r="M78" s="48">
        <v>2</v>
      </c>
      <c r="N78" s="53">
        <v>163</v>
      </c>
      <c r="O78" s="54">
        <v>76</v>
      </c>
    </row>
    <row r="79" spans="1:15" x14ac:dyDescent="0.25">
      <c r="A79" s="46" t="s">
        <v>32</v>
      </c>
      <c r="B79" s="47">
        <v>4.2360110256845843E-2</v>
      </c>
      <c r="C79" s="48">
        <v>22</v>
      </c>
      <c r="D79" s="49">
        <v>55989.008628719268</v>
      </c>
      <c r="E79" s="48">
        <v>12</v>
      </c>
      <c r="F79" s="50">
        <v>7.7768945416004237E-2</v>
      </c>
      <c r="G79" s="48">
        <v>36</v>
      </c>
      <c r="H79" s="51">
        <v>1.0412310917641465</v>
      </c>
      <c r="I79" s="48">
        <v>24</v>
      </c>
      <c r="J79" s="50">
        <v>-3.1764340033358776E-2</v>
      </c>
      <c r="K79" s="48">
        <v>41</v>
      </c>
      <c r="L79" s="52">
        <v>0.76550130907817693</v>
      </c>
      <c r="M79" s="48">
        <v>28</v>
      </c>
      <c r="N79" s="53">
        <v>163</v>
      </c>
      <c r="O79" s="54">
        <v>76</v>
      </c>
    </row>
    <row r="80" spans="1:15" x14ac:dyDescent="0.25">
      <c r="A80" s="46" t="s">
        <v>48</v>
      </c>
      <c r="B80" s="47">
        <v>4.3301601366437181E-2</v>
      </c>
      <c r="C80" s="48">
        <v>27</v>
      </c>
      <c r="D80" s="49">
        <v>53236.32060043083</v>
      </c>
      <c r="E80" s="48">
        <v>8</v>
      </c>
      <c r="F80" s="50">
        <v>3.5734930894949814E-2</v>
      </c>
      <c r="G80" s="48">
        <v>12</v>
      </c>
      <c r="H80" s="51">
        <v>0.99611556624375508</v>
      </c>
      <c r="I80" s="48">
        <v>20</v>
      </c>
      <c r="J80" s="50">
        <v>3.99326154603864E-2</v>
      </c>
      <c r="K80" s="48">
        <v>80</v>
      </c>
      <c r="L80" s="52">
        <v>0.67486251959998145</v>
      </c>
      <c r="M80" s="48">
        <v>15</v>
      </c>
      <c r="N80" s="53">
        <v>162</v>
      </c>
      <c r="O80" s="54">
        <v>78</v>
      </c>
    </row>
    <row r="81" spans="1:15" x14ac:dyDescent="0.25">
      <c r="A81" s="46" t="s">
        <v>30</v>
      </c>
      <c r="B81" s="47">
        <v>4.1241698825816103E-2</v>
      </c>
      <c r="C81" s="48">
        <v>18</v>
      </c>
      <c r="D81" s="49">
        <v>63488.188647216513</v>
      </c>
      <c r="E81" s="48">
        <v>32</v>
      </c>
      <c r="F81" s="50">
        <v>0.11945371323666223</v>
      </c>
      <c r="G81" s="48">
        <v>53</v>
      </c>
      <c r="H81" s="51">
        <v>0.72739183918568251</v>
      </c>
      <c r="I81" s="48">
        <v>3</v>
      </c>
      <c r="J81" s="50">
        <v>-0.16588531518839364</v>
      </c>
      <c r="K81" s="48">
        <v>15</v>
      </c>
      <c r="L81" s="52">
        <v>0.79338401175158313</v>
      </c>
      <c r="M81" s="48">
        <v>36</v>
      </c>
      <c r="N81" s="53">
        <v>157</v>
      </c>
      <c r="O81" s="54">
        <v>79</v>
      </c>
    </row>
    <row r="82" spans="1:15" x14ac:dyDescent="0.25">
      <c r="A82" s="46" t="s">
        <v>58</v>
      </c>
      <c r="B82" s="47">
        <v>3.9187051235244005E-2</v>
      </c>
      <c r="C82" s="48">
        <v>12</v>
      </c>
      <c r="D82" s="49">
        <v>59884.058390871003</v>
      </c>
      <c r="E82" s="48">
        <v>19</v>
      </c>
      <c r="F82" s="50">
        <v>6.2900743780456528E-2</v>
      </c>
      <c r="G82" s="48">
        <v>27</v>
      </c>
      <c r="H82" s="51">
        <v>0.94025499103788446</v>
      </c>
      <c r="I82" s="48">
        <v>15</v>
      </c>
      <c r="J82" s="50">
        <v>2.4696503789907197E-2</v>
      </c>
      <c r="K82" s="48">
        <v>75</v>
      </c>
      <c r="L82" s="52">
        <v>0.64792191563524004</v>
      </c>
      <c r="M82" s="48">
        <v>9</v>
      </c>
      <c r="N82" s="53">
        <v>157</v>
      </c>
      <c r="O82" s="54">
        <v>79</v>
      </c>
    </row>
    <row r="83" spans="1:15" x14ac:dyDescent="0.25">
      <c r="A83" s="46" t="s">
        <v>63</v>
      </c>
      <c r="B83" s="47">
        <v>4.5738878693101039E-2</v>
      </c>
      <c r="C83" s="48">
        <v>32</v>
      </c>
      <c r="D83" s="49">
        <v>66714.243654987295</v>
      </c>
      <c r="E83" s="48">
        <v>47</v>
      </c>
      <c r="F83" s="50">
        <v>2.6060518314753148E-2</v>
      </c>
      <c r="G83" s="48">
        <v>8</v>
      </c>
      <c r="H83" s="51">
        <v>0.76018970067748415</v>
      </c>
      <c r="I83" s="48">
        <v>6</v>
      </c>
      <c r="J83" s="50">
        <v>-1.9218863202265693E-2</v>
      </c>
      <c r="K83" s="48">
        <v>50</v>
      </c>
      <c r="L83" s="52">
        <v>0.67135292303483995</v>
      </c>
      <c r="M83" s="48">
        <v>13</v>
      </c>
      <c r="N83" s="53">
        <v>156</v>
      </c>
      <c r="O83" s="54">
        <v>81</v>
      </c>
    </row>
    <row r="84" spans="1:15" x14ac:dyDescent="0.25">
      <c r="A84" s="46" t="s">
        <v>52</v>
      </c>
      <c r="B84" s="47">
        <v>3.9566853985624741E-2</v>
      </c>
      <c r="C84" s="48">
        <v>15</v>
      </c>
      <c r="D84" s="49">
        <v>61465.377163606201</v>
      </c>
      <c r="E84" s="48">
        <v>29</v>
      </c>
      <c r="F84" s="50">
        <v>7.8538466905205676E-2</v>
      </c>
      <c r="G84" s="48">
        <v>36</v>
      </c>
      <c r="H84" s="51">
        <v>0.8389175622724554</v>
      </c>
      <c r="I84" s="48">
        <v>9</v>
      </c>
      <c r="J84" s="50">
        <v>-5.5209276336592061E-2</v>
      </c>
      <c r="K84" s="48">
        <v>28</v>
      </c>
      <c r="L84" s="52">
        <v>0.78859869943241367</v>
      </c>
      <c r="M84" s="48">
        <v>35</v>
      </c>
      <c r="N84" s="53">
        <v>152</v>
      </c>
      <c r="O84" s="54">
        <v>82</v>
      </c>
    </row>
    <row r="85" spans="1:15" x14ac:dyDescent="0.25">
      <c r="A85" s="46" t="s">
        <v>23</v>
      </c>
      <c r="B85" s="47">
        <v>4.398064562721167E-2</v>
      </c>
      <c r="C85" s="48">
        <v>28</v>
      </c>
      <c r="D85" s="49">
        <v>55918.320800492591</v>
      </c>
      <c r="E85" s="48">
        <v>12</v>
      </c>
      <c r="F85" s="50">
        <v>3.0506615479536574E-2</v>
      </c>
      <c r="G85" s="48">
        <v>8</v>
      </c>
      <c r="H85" s="51">
        <v>1.0474774538980223</v>
      </c>
      <c r="I85" s="48">
        <v>25</v>
      </c>
      <c r="J85" s="50">
        <v>-2.2944279936221428E-2</v>
      </c>
      <c r="K85" s="48">
        <v>46</v>
      </c>
      <c r="L85" s="52">
        <v>0.72053954809528331</v>
      </c>
      <c r="M85" s="48">
        <v>22</v>
      </c>
      <c r="N85" s="53">
        <v>141</v>
      </c>
      <c r="O85" s="54">
        <v>83</v>
      </c>
    </row>
    <row r="86" spans="1:15" x14ac:dyDescent="0.25">
      <c r="A86" s="46" t="s">
        <v>28</v>
      </c>
      <c r="B86" s="47">
        <v>4.7014673206295245E-2</v>
      </c>
      <c r="C86" s="48">
        <v>42</v>
      </c>
      <c r="D86" s="49">
        <v>50550.369795273829</v>
      </c>
      <c r="E86" s="48">
        <v>5</v>
      </c>
      <c r="F86" s="50">
        <v>4.0068747394005955E-2</v>
      </c>
      <c r="G86" s="48">
        <v>12</v>
      </c>
      <c r="H86" s="51">
        <v>0.89147284819827621</v>
      </c>
      <c r="I86" s="48">
        <v>13</v>
      </c>
      <c r="J86" s="50">
        <v>-4.8269717916791896E-2</v>
      </c>
      <c r="K86" s="48">
        <v>32</v>
      </c>
      <c r="L86" s="52">
        <v>0.72791054390040077</v>
      </c>
      <c r="M86" s="48">
        <v>23</v>
      </c>
      <c r="N86" s="53">
        <v>127</v>
      </c>
      <c r="O86" s="54">
        <v>84</v>
      </c>
    </row>
    <row r="87" spans="1:15" x14ac:dyDescent="0.25">
      <c r="A87" s="46" t="s">
        <v>56</v>
      </c>
      <c r="B87" s="47">
        <v>3.6557967173055851E-2</v>
      </c>
      <c r="C87" s="48">
        <v>9</v>
      </c>
      <c r="D87" s="49">
        <v>57496.062559038815</v>
      </c>
      <c r="E87" s="48">
        <v>15</v>
      </c>
      <c r="F87" s="50">
        <v>3.6327515254718321E-2</v>
      </c>
      <c r="G87" s="48">
        <v>12</v>
      </c>
      <c r="H87" s="51">
        <v>0.94890638229425928</v>
      </c>
      <c r="I87" s="48">
        <v>16</v>
      </c>
      <c r="J87" s="50">
        <v>-2.2629410489142219E-2</v>
      </c>
      <c r="K87" s="48">
        <v>47</v>
      </c>
      <c r="L87" s="52">
        <v>0.70738483174167499</v>
      </c>
      <c r="M87" s="48">
        <v>18</v>
      </c>
      <c r="N87" s="53">
        <v>117</v>
      </c>
      <c r="O87" s="54">
        <v>85</v>
      </c>
    </row>
    <row r="88" spans="1:15" x14ac:dyDescent="0.25">
      <c r="A88" s="46" t="s">
        <v>84</v>
      </c>
      <c r="B88" s="47">
        <v>2.4912636681321158E-2</v>
      </c>
      <c r="C88" s="48">
        <v>2</v>
      </c>
      <c r="D88" s="49">
        <v>73480.995429864255</v>
      </c>
      <c r="E88" s="48">
        <v>58</v>
      </c>
      <c r="F88" s="50">
        <v>3.0661410424879548E-2</v>
      </c>
      <c r="G88" s="48">
        <v>8</v>
      </c>
      <c r="H88" s="51">
        <v>0.76543639320838464</v>
      </c>
      <c r="I88" s="48">
        <v>8</v>
      </c>
      <c r="J88" s="50">
        <v>-0.1583964481587882</v>
      </c>
      <c r="K88" s="48">
        <v>16</v>
      </c>
      <c r="L88" s="52">
        <v>0.67428750390993053</v>
      </c>
      <c r="M88" s="48">
        <v>14</v>
      </c>
      <c r="N88" s="53">
        <v>106</v>
      </c>
      <c r="O88" s="54">
        <v>86</v>
      </c>
    </row>
  </sheetData>
  <autoFilter ref="A2:O88">
    <sortState ref="A3:Q88">
      <sortCondition ref="O2"/>
    </sortState>
  </autoFilter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9"/>
  <sheetViews>
    <sheetView topLeftCell="A16" workbookViewId="0">
      <selection activeCell="B4" sqref="B4"/>
    </sheetView>
  </sheetViews>
  <sheetFormatPr defaultRowHeight="15" x14ac:dyDescent="0.25"/>
  <cols>
    <col min="1" max="1" width="27.7109375" customWidth="1"/>
    <col min="2" max="2" width="6.7109375" customWidth="1"/>
    <col min="3" max="3" width="10.5703125" customWidth="1"/>
    <col min="4" max="4" width="8.42578125" customWidth="1"/>
    <col min="5" max="5" width="14.140625" customWidth="1"/>
    <col min="6" max="6" width="8.85546875" customWidth="1"/>
    <col min="7" max="7" width="14.140625" customWidth="1"/>
    <col min="8" max="8" width="8" customWidth="1"/>
    <col min="9" max="9" width="14.140625" customWidth="1"/>
    <col min="10" max="12" width="8.140625" customWidth="1"/>
    <col min="13" max="13" width="13.28515625" customWidth="1"/>
    <col min="14" max="14" width="9" customWidth="1"/>
    <col min="15" max="15" width="13.42578125" customWidth="1"/>
    <col min="16" max="16" width="8.7109375" customWidth="1"/>
    <col min="17" max="17" width="13.85546875" customWidth="1"/>
  </cols>
  <sheetData>
    <row r="1" spans="1:18" x14ac:dyDescent="0.25">
      <c r="E1" s="25" t="s">
        <v>191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8" ht="78" customHeight="1" x14ac:dyDescent="0.25">
      <c r="A2" s="6" t="s">
        <v>0</v>
      </c>
      <c r="B2" s="3" t="s">
        <v>201</v>
      </c>
      <c r="C2" s="22">
        <v>2018</v>
      </c>
      <c r="D2" s="3" t="s">
        <v>200</v>
      </c>
      <c r="E2" s="22" t="s">
        <v>198</v>
      </c>
      <c r="F2" s="3" t="s">
        <v>199</v>
      </c>
      <c r="G2" s="22" t="s">
        <v>196</v>
      </c>
      <c r="H2" s="3" t="s">
        <v>197</v>
      </c>
      <c r="I2" s="22" t="s">
        <v>194</v>
      </c>
      <c r="J2" s="3" t="s">
        <v>188</v>
      </c>
      <c r="K2" s="22" t="s">
        <v>192</v>
      </c>
      <c r="L2" s="3" t="s">
        <v>195</v>
      </c>
      <c r="M2" s="22" t="s">
        <v>185</v>
      </c>
      <c r="N2" s="3" t="s">
        <v>189</v>
      </c>
      <c r="O2" s="23" t="s">
        <v>186</v>
      </c>
      <c r="P2" s="3" t="s">
        <v>190</v>
      </c>
      <c r="Q2" s="23" t="s">
        <v>187</v>
      </c>
      <c r="R2" t="s">
        <v>193</v>
      </c>
    </row>
    <row r="3" spans="1:18" x14ac:dyDescent="0.25">
      <c r="A3" s="6" t="s">
        <v>66</v>
      </c>
      <c r="B3" s="19">
        <f t="shared" ref="B3:B34" si="0">E3-C3</f>
        <v>0</v>
      </c>
      <c r="C3" s="2">
        <f>VLOOKUP(A3,'Рейтинг места '!A:O,15,0)</f>
        <v>1</v>
      </c>
      <c r="D3" s="19">
        <f t="shared" ref="D3:D34" si="1">E3-M3</f>
        <v>-9</v>
      </c>
      <c r="E3" s="19">
        <v>1</v>
      </c>
      <c r="F3" s="19">
        <f t="shared" ref="F3:F34" si="2">E3-G3</f>
        <v>0</v>
      </c>
      <c r="G3" s="19">
        <v>1</v>
      </c>
      <c r="H3" s="19">
        <f t="shared" ref="H3:H34" si="3">G3-I3</f>
        <v>-3</v>
      </c>
      <c r="I3" s="19">
        <v>4</v>
      </c>
      <c r="J3" s="19">
        <f t="shared" ref="J3:J34" si="4">I3-K3</f>
        <v>-12</v>
      </c>
      <c r="K3" s="19">
        <v>16</v>
      </c>
      <c r="L3" s="19">
        <f t="shared" ref="L3:L34" si="5">K3-M3</f>
        <v>6</v>
      </c>
      <c r="M3" s="20">
        <v>10</v>
      </c>
      <c r="N3" s="20">
        <f t="shared" ref="N3:N34" si="6">M3-O3</f>
        <v>-16</v>
      </c>
      <c r="O3" s="19">
        <v>26</v>
      </c>
      <c r="P3" s="19">
        <f t="shared" ref="P3:P34" si="7">O3-Q3</f>
        <v>-4</v>
      </c>
      <c r="Q3" s="19">
        <v>30</v>
      </c>
      <c r="R3" t="e">
        <f>VLOOKUP(A3,#REF!,63,0)</f>
        <v>#REF!</v>
      </c>
    </row>
    <row r="4" spans="1:18" x14ac:dyDescent="0.25">
      <c r="A4" s="6" t="s">
        <v>55</v>
      </c>
      <c r="B4" s="19">
        <f t="shared" si="0"/>
        <v>6</v>
      </c>
      <c r="C4" s="2">
        <f>VLOOKUP(A4,'Рейтинг места '!A:O,15,0)</f>
        <v>2</v>
      </c>
      <c r="D4" s="19">
        <f t="shared" si="1"/>
        <v>-22</v>
      </c>
      <c r="E4" s="19">
        <v>8</v>
      </c>
      <c r="F4" s="19">
        <f t="shared" si="2"/>
        <v>-7</v>
      </c>
      <c r="G4" s="19">
        <v>15</v>
      </c>
      <c r="H4" s="19">
        <f t="shared" si="3"/>
        <v>10</v>
      </c>
      <c r="I4" s="19">
        <v>5</v>
      </c>
      <c r="J4" s="19">
        <f t="shared" si="4"/>
        <v>-8</v>
      </c>
      <c r="K4" s="19">
        <v>13</v>
      </c>
      <c r="L4" s="19">
        <f t="shared" si="5"/>
        <v>-17</v>
      </c>
      <c r="M4" s="20">
        <v>30</v>
      </c>
      <c r="N4" s="20">
        <f t="shared" si="6"/>
        <v>-10</v>
      </c>
      <c r="O4" s="19">
        <v>40</v>
      </c>
      <c r="P4" s="19">
        <f t="shared" si="7"/>
        <v>2</v>
      </c>
      <c r="Q4" s="19">
        <v>38</v>
      </c>
      <c r="R4" t="e">
        <f>VLOOKUP(A4,#REF!,63,0)</f>
        <v>#REF!</v>
      </c>
    </row>
    <row r="5" spans="1:18" x14ac:dyDescent="0.25">
      <c r="A5" s="6" t="s">
        <v>39</v>
      </c>
      <c r="B5" s="19">
        <f t="shared" si="0"/>
        <v>1</v>
      </c>
      <c r="C5" s="2">
        <f>VLOOKUP(A5,'Рейтинг места '!A:O,15,0)</f>
        <v>3</v>
      </c>
      <c r="D5" s="19">
        <f t="shared" si="1"/>
        <v>-9</v>
      </c>
      <c r="E5" s="19">
        <v>4</v>
      </c>
      <c r="F5" s="19">
        <f t="shared" si="2"/>
        <v>-2</v>
      </c>
      <c r="G5" s="19">
        <v>6</v>
      </c>
      <c r="H5" s="19">
        <f t="shared" si="3"/>
        <v>-7</v>
      </c>
      <c r="I5" s="19">
        <v>13</v>
      </c>
      <c r="J5" s="19">
        <f t="shared" si="4"/>
        <v>0</v>
      </c>
      <c r="K5" s="19">
        <v>13</v>
      </c>
      <c r="L5" s="19">
        <f t="shared" si="5"/>
        <v>0</v>
      </c>
      <c r="M5" s="20">
        <v>13</v>
      </c>
      <c r="N5" s="20">
        <f t="shared" si="6"/>
        <v>0</v>
      </c>
      <c r="O5" s="19">
        <v>13</v>
      </c>
      <c r="P5" s="19">
        <f t="shared" si="7"/>
        <v>-3</v>
      </c>
      <c r="Q5" s="19">
        <v>16</v>
      </c>
      <c r="R5" t="e">
        <f>VLOOKUP(A5,#REF!,63,0)</f>
        <v>#REF!</v>
      </c>
    </row>
    <row r="6" spans="1:18" x14ac:dyDescent="0.25">
      <c r="A6" s="6" t="s">
        <v>49</v>
      </c>
      <c r="B6" s="19">
        <f t="shared" si="0"/>
        <v>19</v>
      </c>
      <c r="C6" s="2">
        <f>VLOOKUP(A6,'Рейтинг места '!A:O,15,0)</f>
        <v>4</v>
      </c>
      <c r="D6" s="19">
        <f t="shared" si="1"/>
        <v>-18</v>
      </c>
      <c r="E6" s="19">
        <v>23</v>
      </c>
      <c r="F6" s="19">
        <f t="shared" si="2"/>
        <v>-3</v>
      </c>
      <c r="G6" s="19">
        <v>26</v>
      </c>
      <c r="H6" s="19">
        <f t="shared" si="3"/>
        <v>6</v>
      </c>
      <c r="I6" s="19">
        <v>20</v>
      </c>
      <c r="J6" s="19">
        <f t="shared" si="4"/>
        <v>4</v>
      </c>
      <c r="K6" s="19">
        <v>16</v>
      </c>
      <c r="L6" s="19">
        <f t="shared" si="5"/>
        <v>-25</v>
      </c>
      <c r="M6" s="20">
        <v>41</v>
      </c>
      <c r="N6" s="20">
        <f t="shared" si="6"/>
        <v>-3</v>
      </c>
      <c r="O6" s="19">
        <v>44</v>
      </c>
      <c r="P6" s="19">
        <f t="shared" si="7"/>
        <v>2</v>
      </c>
      <c r="Q6" s="19">
        <v>42</v>
      </c>
      <c r="R6" t="e">
        <f>VLOOKUP(A6,#REF!,63,0)</f>
        <v>#REF!</v>
      </c>
    </row>
    <row r="7" spans="1:18" x14ac:dyDescent="0.25">
      <c r="A7" s="6" t="s">
        <v>27</v>
      </c>
      <c r="B7" s="19">
        <f t="shared" si="0"/>
        <v>-3</v>
      </c>
      <c r="C7" s="2">
        <f>VLOOKUP(A7,'Рейтинг места '!A:O,15,0)</f>
        <v>5</v>
      </c>
      <c r="D7" s="19">
        <f t="shared" si="1"/>
        <v>-1</v>
      </c>
      <c r="E7" s="19">
        <v>2</v>
      </c>
      <c r="F7" s="19">
        <f t="shared" si="2"/>
        <v>-1</v>
      </c>
      <c r="G7" s="19">
        <v>3</v>
      </c>
      <c r="H7" s="19">
        <f t="shared" si="3"/>
        <v>-8</v>
      </c>
      <c r="I7" s="19">
        <v>11</v>
      </c>
      <c r="J7" s="19">
        <f t="shared" si="4"/>
        <v>-20</v>
      </c>
      <c r="K7" s="19">
        <v>31</v>
      </c>
      <c r="L7" s="19">
        <f t="shared" si="5"/>
        <v>28</v>
      </c>
      <c r="M7" s="20">
        <v>3</v>
      </c>
      <c r="N7" s="20">
        <f t="shared" si="6"/>
        <v>0</v>
      </c>
      <c r="O7" s="19">
        <v>3</v>
      </c>
      <c r="P7" s="19">
        <f t="shared" si="7"/>
        <v>0</v>
      </c>
      <c r="Q7" s="19">
        <v>3</v>
      </c>
      <c r="R7" t="e">
        <f>VLOOKUP(A7,#REF!,63,0)</f>
        <v>#REF!</v>
      </c>
    </row>
    <row r="8" spans="1:18" x14ac:dyDescent="0.25">
      <c r="A8" s="6" t="s">
        <v>57</v>
      </c>
      <c r="B8" s="19">
        <f t="shared" si="0"/>
        <v>5</v>
      </c>
      <c r="C8" s="2">
        <f>VLOOKUP(A8,'Рейтинг места '!A:O,15,0)</f>
        <v>6</v>
      </c>
      <c r="D8" s="19">
        <f t="shared" si="1"/>
        <v>5</v>
      </c>
      <c r="E8" s="19">
        <v>11</v>
      </c>
      <c r="F8" s="19">
        <f t="shared" si="2"/>
        <v>6</v>
      </c>
      <c r="G8" s="19">
        <v>5</v>
      </c>
      <c r="H8" s="19">
        <f t="shared" si="3"/>
        <v>2</v>
      </c>
      <c r="I8" s="19">
        <v>3</v>
      </c>
      <c r="J8" s="19">
        <f t="shared" si="4"/>
        <v>-4</v>
      </c>
      <c r="K8" s="19">
        <v>7</v>
      </c>
      <c r="L8" s="19">
        <f t="shared" si="5"/>
        <v>1</v>
      </c>
      <c r="M8" s="20">
        <v>6</v>
      </c>
      <c r="N8" s="20">
        <f t="shared" si="6"/>
        <v>0</v>
      </c>
      <c r="O8" s="19">
        <v>6</v>
      </c>
      <c r="P8" s="19">
        <f t="shared" si="7"/>
        <v>2</v>
      </c>
      <c r="Q8" s="19">
        <v>4</v>
      </c>
      <c r="R8" t="e">
        <f>VLOOKUP(A8,#REF!,63,0)</f>
        <v>#REF!</v>
      </c>
    </row>
    <row r="9" spans="1:18" x14ac:dyDescent="0.25">
      <c r="A9" s="6" t="s">
        <v>13</v>
      </c>
      <c r="B9" s="19">
        <f t="shared" si="0"/>
        <v>-5</v>
      </c>
      <c r="C9" s="2">
        <f>VLOOKUP(A9,'Рейтинг места '!A:O,15,0)</f>
        <v>7</v>
      </c>
      <c r="D9" s="19">
        <f t="shared" si="1"/>
        <v>1</v>
      </c>
      <c r="E9" s="19">
        <v>2</v>
      </c>
      <c r="F9" s="19">
        <f t="shared" si="2"/>
        <v>0</v>
      </c>
      <c r="G9" s="19">
        <v>2</v>
      </c>
      <c r="H9" s="19">
        <f t="shared" si="3"/>
        <v>1</v>
      </c>
      <c r="I9" s="19">
        <v>1</v>
      </c>
      <c r="J9" s="19">
        <f t="shared" si="4"/>
        <v>0</v>
      </c>
      <c r="K9" s="19">
        <v>1</v>
      </c>
      <c r="L9" s="19">
        <f t="shared" si="5"/>
        <v>0</v>
      </c>
      <c r="M9" s="20">
        <v>1</v>
      </c>
      <c r="N9" s="20">
        <f t="shared" si="6"/>
        <v>-1</v>
      </c>
      <c r="O9" s="19">
        <v>2</v>
      </c>
      <c r="P9" s="19">
        <f t="shared" si="7"/>
        <v>0</v>
      </c>
      <c r="Q9" s="19">
        <v>2</v>
      </c>
      <c r="R9" t="e">
        <f>VLOOKUP(A9,#REF!,63,0)</f>
        <v>#REF!</v>
      </c>
    </row>
    <row r="10" spans="1:18" x14ac:dyDescent="0.25">
      <c r="A10" s="6" t="s">
        <v>26</v>
      </c>
      <c r="B10" s="19">
        <f t="shared" si="0"/>
        <v>6</v>
      </c>
      <c r="C10" s="2">
        <f>VLOOKUP(A10,'Рейтинг места '!A:O,15,0)</f>
        <v>8</v>
      </c>
      <c r="D10" s="19">
        <f t="shared" si="1"/>
        <v>10</v>
      </c>
      <c r="E10" s="19">
        <v>14</v>
      </c>
      <c r="F10" s="19">
        <f t="shared" si="2"/>
        <v>1</v>
      </c>
      <c r="G10" s="19">
        <v>13</v>
      </c>
      <c r="H10" s="19">
        <f t="shared" si="3"/>
        <v>-1</v>
      </c>
      <c r="I10" s="19">
        <v>14</v>
      </c>
      <c r="J10" s="19">
        <f t="shared" si="4"/>
        <v>-20</v>
      </c>
      <c r="K10" s="19">
        <v>34</v>
      </c>
      <c r="L10" s="19">
        <f t="shared" si="5"/>
        <v>30</v>
      </c>
      <c r="M10" s="20">
        <v>4</v>
      </c>
      <c r="N10" s="20">
        <f t="shared" si="6"/>
        <v>-1</v>
      </c>
      <c r="O10" s="19">
        <v>5</v>
      </c>
      <c r="P10" s="19">
        <f t="shared" si="7"/>
        <v>-5</v>
      </c>
      <c r="Q10" s="19">
        <v>10</v>
      </c>
      <c r="R10" t="e">
        <f>VLOOKUP(A10,#REF!,63,0)</f>
        <v>#REF!</v>
      </c>
    </row>
    <row r="11" spans="1:18" x14ac:dyDescent="0.25">
      <c r="A11" s="6" t="s">
        <v>9</v>
      </c>
      <c r="B11" s="19">
        <f t="shared" si="0"/>
        <v>33</v>
      </c>
      <c r="C11" s="2">
        <f>VLOOKUP(A11,'Рейтинг места '!A:O,15,0)</f>
        <v>9</v>
      </c>
      <c r="D11" s="19">
        <f t="shared" si="1"/>
        <v>-14</v>
      </c>
      <c r="E11" s="19">
        <v>42</v>
      </c>
      <c r="F11" s="19">
        <f t="shared" si="2"/>
        <v>-11</v>
      </c>
      <c r="G11" s="19">
        <v>53</v>
      </c>
      <c r="H11" s="19">
        <f t="shared" si="3"/>
        <v>4</v>
      </c>
      <c r="I11" s="19">
        <v>49</v>
      </c>
      <c r="J11" s="19">
        <f t="shared" si="4"/>
        <v>-17</v>
      </c>
      <c r="K11" s="19">
        <v>66</v>
      </c>
      <c r="L11" s="19">
        <f t="shared" si="5"/>
        <v>10</v>
      </c>
      <c r="M11" s="20">
        <v>56</v>
      </c>
      <c r="N11" s="20">
        <f t="shared" si="6"/>
        <v>1</v>
      </c>
      <c r="O11" s="19">
        <v>55</v>
      </c>
      <c r="P11" s="19">
        <f t="shared" si="7"/>
        <v>2</v>
      </c>
      <c r="Q11" s="19">
        <v>53</v>
      </c>
      <c r="R11" t="e">
        <f>VLOOKUP(A11,#REF!,63,0)</f>
        <v>#REF!</v>
      </c>
    </row>
    <row r="12" spans="1:18" x14ac:dyDescent="0.25">
      <c r="A12" s="6" t="s">
        <v>78</v>
      </c>
      <c r="B12" s="19">
        <f t="shared" si="0"/>
        <v>26</v>
      </c>
      <c r="C12" s="2">
        <f>VLOOKUP(A12,'Рейтинг места '!A:O,15,0)</f>
        <v>10</v>
      </c>
      <c r="D12" s="19">
        <f t="shared" si="1"/>
        <v>-8</v>
      </c>
      <c r="E12" s="19">
        <v>36</v>
      </c>
      <c r="F12" s="19">
        <f t="shared" si="2"/>
        <v>-6</v>
      </c>
      <c r="G12" s="19">
        <v>42</v>
      </c>
      <c r="H12" s="19">
        <f t="shared" si="3"/>
        <v>-11</v>
      </c>
      <c r="I12" s="19">
        <v>53</v>
      </c>
      <c r="J12" s="19">
        <f t="shared" si="4"/>
        <v>9</v>
      </c>
      <c r="K12" s="19">
        <v>44</v>
      </c>
      <c r="L12" s="19">
        <f t="shared" si="5"/>
        <v>0</v>
      </c>
      <c r="M12" s="20">
        <v>44</v>
      </c>
      <c r="N12" s="20">
        <f t="shared" si="6"/>
        <v>-10</v>
      </c>
      <c r="O12" s="19">
        <v>54</v>
      </c>
      <c r="P12" s="19">
        <f t="shared" si="7"/>
        <v>14</v>
      </c>
      <c r="Q12" s="19">
        <v>40</v>
      </c>
      <c r="R12" t="e">
        <f>VLOOKUP(A12,#REF!,63,0)</f>
        <v>#REF!</v>
      </c>
    </row>
    <row r="13" spans="1:18" x14ac:dyDescent="0.25">
      <c r="A13" s="6" t="s">
        <v>12</v>
      </c>
      <c r="B13" s="19">
        <f t="shared" si="0"/>
        <v>21</v>
      </c>
      <c r="C13" s="2">
        <f>VLOOKUP(A13,'Рейтинг места '!A:O,15,0)</f>
        <v>11</v>
      </c>
      <c r="D13" s="19">
        <f t="shared" si="1"/>
        <v>-15</v>
      </c>
      <c r="E13" s="19">
        <v>32</v>
      </c>
      <c r="F13" s="19">
        <f t="shared" si="2"/>
        <v>0</v>
      </c>
      <c r="G13" s="19">
        <v>32</v>
      </c>
      <c r="H13" s="19">
        <f t="shared" si="3"/>
        <v>-2</v>
      </c>
      <c r="I13" s="19">
        <v>34</v>
      </c>
      <c r="J13" s="19">
        <f t="shared" si="4"/>
        <v>6</v>
      </c>
      <c r="K13" s="19">
        <v>28</v>
      </c>
      <c r="L13" s="19">
        <f t="shared" si="5"/>
        <v>-19</v>
      </c>
      <c r="M13" s="20">
        <v>47</v>
      </c>
      <c r="N13" s="20">
        <f t="shared" si="6"/>
        <v>1</v>
      </c>
      <c r="O13" s="19">
        <v>46</v>
      </c>
      <c r="P13" s="19">
        <f t="shared" si="7"/>
        <v>-2</v>
      </c>
      <c r="Q13" s="19">
        <v>48</v>
      </c>
      <c r="R13" t="e">
        <f>VLOOKUP(A13,#REF!,63,0)</f>
        <v>#REF!</v>
      </c>
    </row>
    <row r="14" spans="1:18" x14ac:dyDescent="0.25">
      <c r="A14" s="6" t="s">
        <v>79</v>
      </c>
      <c r="B14" s="19">
        <f t="shared" si="0"/>
        <v>14</v>
      </c>
      <c r="C14" s="2">
        <f>VLOOKUP(A14,'Рейтинг места '!A:O,15,0)</f>
        <v>12</v>
      </c>
      <c r="D14" s="19">
        <f t="shared" si="1"/>
        <v>-13</v>
      </c>
      <c r="E14" s="19">
        <v>26</v>
      </c>
      <c r="F14" s="19">
        <f t="shared" si="2"/>
        <v>4</v>
      </c>
      <c r="G14" s="19">
        <v>22</v>
      </c>
      <c r="H14" s="19">
        <f t="shared" si="3"/>
        <v>-1</v>
      </c>
      <c r="I14" s="19">
        <v>23</v>
      </c>
      <c r="J14" s="19">
        <f t="shared" si="4"/>
        <v>3</v>
      </c>
      <c r="K14" s="19">
        <v>20</v>
      </c>
      <c r="L14" s="19">
        <f t="shared" si="5"/>
        <v>-19</v>
      </c>
      <c r="M14" s="20">
        <v>39</v>
      </c>
      <c r="N14" s="20">
        <f t="shared" si="6"/>
        <v>-3</v>
      </c>
      <c r="O14" s="19">
        <v>42</v>
      </c>
      <c r="P14" s="19">
        <f t="shared" si="7"/>
        <v>3</v>
      </c>
      <c r="Q14" s="19">
        <v>39</v>
      </c>
      <c r="R14" t="e">
        <f>VLOOKUP(A14,#REF!,63,0)</f>
        <v>#REF!</v>
      </c>
    </row>
    <row r="15" spans="1:18" x14ac:dyDescent="0.25">
      <c r="A15" s="6" t="s">
        <v>34</v>
      </c>
      <c r="B15" s="19">
        <f t="shared" si="0"/>
        <v>9</v>
      </c>
      <c r="C15" s="2">
        <f>VLOOKUP(A15,'Рейтинг места '!A:O,15,0)</f>
        <v>13</v>
      </c>
      <c r="D15" s="19">
        <f t="shared" si="1"/>
        <v>-13</v>
      </c>
      <c r="E15" s="19">
        <v>22</v>
      </c>
      <c r="F15" s="19">
        <f t="shared" si="2"/>
        <v>-1</v>
      </c>
      <c r="G15" s="19">
        <v>23</v>
      </c>
      <c r="H15" s="19">
        <f t="shared" si="3"/>
        <v>-2</v>
      </c>
      <c r="I15" s="19">
        <v>25</v>
      </c>
      <c r="J15" s="19">
        <f t="shared" si="4"/>
        <v>-9</v>
      </c>
      <c r="K15" s="19">
        <v>34</v>
      </c>
      <c r="L15" s="19">
        <f t="shared" si="5"/>
        <v>-1</v>
      </c>
      <c r="M15" s="20">
        <v>35</v>
      </c>
      <c r="N15" s="20">
        <f t="shared" si="6"/>
        <v>1</v>
      </c>
      <c r="O15" s="19">
        <v>34</v>
      </c>
      <c r="P15" s="19">
        <f t="shared" si="7"/>
        <v>0</v>
      </c>
      <c r="Q15" s="19">
        <v>34</v>
      </c>
      <c r="R15" t="e">
        <f>VLOOKUP(A15,#REF!,63,0)</f>
        <v>#REF!</v>
      </c>
    </row>
    <row r="16" spans="1:18" x14ac:dyDescent="0.25">
      <c r="A16" s="6" t="s">
        <v>38</v>
      </c>
      <c r="B16" s="19">
        <f t="shared" si="0"/>
        <v>15</v>
      </c>
      <c r="C16" s="2">
        <f>VLOOKUP(A16,'Рейтинг места '!A:O,15,0)</f>
        <v>14</v>
      </c>
      <c r="D16" s="19">
        <f t="shared" si="1"/>
        <v>-28</v>
      </c>
      <c r="E16" s="19">
        <v>29</v>
      </c>
      <c r="F16" s="19">
        <f t="shared" si="2"/>
        <v>0</v>
      </c>
      <c r="G16" s="19">
        <v>29</v>
      </c>
      <c r="H16" s="19">
        <f t="shared" si="3"/>
        <v>0</v>
      </c>
      <c r="I16" s="19">
        <v>29</v>
      </c>
      <c r="J16" s="19">
        <f t="shared" si="4"/>
        <v>-8</v>
      </c>
      <c r="K16" s="19">
        <v>37</v>
      </c>
      <c r="L16" s="19">
        <f t="shared" si="5"/>
        <v>-20</v>
      </c>
      <c r="M16" s="20">
        <v>57</v>
      </c>
      <c r="N16" s="20">
        <f t="shared" si="6"/>
        <v>1</v>
      </c>
      <c r="O16" s="19">
        <v>56</v>
      </c>
      <c r="P16" s="19">
        <f t="shared" si="7"/>
        <v>-15</v>
      </c>
      <c r="Q16" s="19">
        <v>71</v>
      </c>
      <c r="R16" t="e">
        <f>VLOOKUP(A16,#REF!,63,0)</f>
        <v>#REF!</v>
      </c>
    </row>
    <row r="17" spans="1:18" x14ac:dyDescent="0.25">
      <c r="A17" s="6" t="s">
        <v>20</v>
      </c>
      <c r="B17" s="19">
        <f t="shared" si="0"/>
        <v>-8</v>
      </c>
      <c r="C17" s="2">
        <f>VLOOKUP(A17,'Рейтинг места '!A:O,15,0)</f>
        <v>15</v>
      </c>
      <c r="D17" s="19">
        <f t="shared" si="1"/>
        <v>-11</v>
      </c>
      <c r="E17" s="19">
        <v>7</v>
      </c>
      <c r="F17" s="19">
        <f t="shared" si="2"/>
        <v>-2</v>
      </c>
      <c r="G17" s="19">
        <v>9</v>
      </c>
      <c r="H17" s="19">
        <f t="shared" si="3"/>
        <v>2</v>
      </c>
      <c r="I17" s="19">
        <v>7</v>
      </c>
      <c r="J17" s="19">
        <f t="shared" si="4"/>
        <v>4</v>
      </c>
      <c r="K17" s="19">
        <v>3</v>
      </c>
      <c r="L17" s="19">
        <f t="shared" si="5"/>
        <v>-15</v>
      </c>
      <c r="M17" s="20">
        <v>18</v>
      </c>
      <c r="N17" s="20">
        <f t="shared" si="6"/>
        <v>-4</v>
      </c>
      <c r="O17" s="19">
        <v>22</v>
      </c>
      <c r="P17" s="19">
        <f t="shared" si="7"/>
        <v>-5</v>
      </c>
      <c r="Q17" s="19">
        <v>27</v>
      </c>
      <c r="R17" t="e">
        <f>VLOOKUP(A17,#REF!,63,0)</f>
        <v>#REF!</v>
      </c>
    </row>
    <row r="18" spans="1:18" x14ac:dyDescent="0.25">
      <c r="A18" s="6" t="s">
        <v>65</v>
      </c>
      <c r="B18" s="19">
        <f t="shared" si="0"/>
        <v>46</v>
      </c>
      <c r="C18" s="2">
        <f>VLOOKUP(A18,'Рейтинг места '!A:O,15,0)</f>
        <v>16</v>
      </c>
      <c r="D18" s="19">
        <f t="shared" si="1"/>
        <v>-15</v>
      </c>
      <c r="E18" s="19">
        <v>62</v>
      </c>
      <c r="F18" s="19">
        <f t="shared" si="2"/>
        <v>-2</v>
      </c>
      <c r="G18" s="19">
        <v>64</v>
      </c>
      <c r="H18" s="19">
        <f t="shared" si="3"/>
        <v>-7</v>
      </c>
      <c r="I18" s="19">
        <v>71</v>
      </c>
      <c r="J18" s="19">
        <f t="shared" si="4"/>
        <v>0</v>
      </c>
      <c r="K18" s="19">
        <v>71</v>
      </c>
      <c r="L18" s="19">
        <f t="shared" si="5"/>
        <v>-6</v>
      </c>
      <c r="M18" s="20">
        <v>77</v>
      </c>
      <c r="N18" s="20">
        <f t="shared" si="6"/>
        <v>-4</v>
      </c>
      <c r="O18" s="19">
        <v>81</v>
      </c>
      <c r="P18" s="19">
        <f t="shared" si="7"/>
        <v>-5</v>
      </c>
      <c r="Q18" s="19">
        <v>86</v>
      </c>
      <c r="R18" t="e">
        <f>VLOOKUP(A18,#REF!,63,0)</f>
        <v>#REF!</v>
      </c>
    </row>
    <row r="19" spans="1:18" x14ac:dyDescent="0.25">
      <c r="A19" s="6" t="s">
        <v>6</v>
      </c>
      <c r="B19" s="19">
        <f t="shared" si="0"/>
        <v>-1</v>
      </c>
      <c r="C19" s="2">
        <f>VLOOKUP(A19,'Рейтинг места '!A:O,15,0)</f>
        <v>17</v>
      </c>
      <c r="D19" s="19">
        <f t="shared" si="1"/>
        <v>-10</v>
      </c>
      <c r="E19" s="19">
        <v>16</v>
      </c>
      <c r="F19" s="19">
        <f t="shared" si="2"/>
        <v>0</v>
      </c>
      <c r="G19" s="19">
        <v>16</v>
      </c>
      <c r="H19" s="19">
        <f t="shared" si="3"/>
        <v>5</v>
      </c>
      <c r="I19" s="19">
        <v>11</v>
      </c>
      <c r="J19" s="19">
        <f t="shared" si="4"/>
        <v>2</v>
      </c>
      <c r="K19" s="19">
        <v>9</v>
      </c>
      <c r="L19" s="19">
        <f t="shared" si="5"/>
        <v>-17</v>
      </c>
      <c r="M19" s="20">
        <v>26</v>
      </c>
      <c r="N19" s="20">
        <f t="shared" si="6"/>
        <v>-4</v>
      </c>
      <c r="O19" s="19">
        <v>30</v>
      </c>
      <c r="P19" s="19">
        <f t="shared" si="7"/>
        <v>6</v>
      </c>
      <c r="Q19" s="19">
        <v>24</v>
      </c>
      <c r="R19" t="e">
        <f>VLOOKUP(A19,#REF!,63,0)</f>
        <v>#REF!</v>
      </c>
    </row>
    <row r="20" spans="1:18" x14ac:dyDescent="0.25">
      <c r="A20" s="6" t="s">
        <v>60</v>
      </c>
      <c r="B20" s="19">
        <f t="shared" si="0"/>
        <v>17</v>
      </c>
      <c r="C20" s="2">
        <f>VLOOKUP(A20,'Рейтинг места '!A:O,15,0)</f>
        <v>18</v>
      </c>
      <c r="D20" s="19">
        <f t="shared" si="1"/>
        <v>-10</v>
      </c>
      <c r="E20" s="19">
        <v>35</v>
      </c>
      <c r="F20" s="19">
        <f t="shared" si="2"/>
        <v>-3</v>
      </c>
      <c r="G20" s="19">
        <v>38</v>
      </c>
      <c r="H20" s="19">
        <f t="shared" si="3"/>
        <v>2</v>
      </c>
      <c r="I20" s="19">
        <v>36</v>
      </c>
      <c r="J20" s="19">
        <f t="shared" si="4"/>
        <v>-12</v>
      </c>
      <c r="K20" s="19">
        <v>48</v>
      </c>
      <c r="L20" s="19">
        <f t="shared" si="5"/>
        <v>3</v>
      </c>
      <c r="M20" s="20">
        <v>45</v>
      </c>
      <c r="N20" s="20">
        <f t="shared" si="6"/>
        <v>7</v>
      </c>
      <c r="O20" s="19">
        <v>38</v>
      </c>
      <c r="P20" s="19">
        <f t="shared" si="7"/>
        <v>-10</v>
      </c>
      <c r="Q20" s="19">
        <v>48</v>
      </c>
      <c r="R20" t="e">
        <f>VLOOKUP(A20,#REF!,63,0)</f>
        <v>#REF!</v>
      </c>
    </row>
    <row r="21" spans="1:18" x14ac:dyDescent="0.25">
      <c r="A21" s="6" t="s">
        <v>1</v>
      </c>
      <c r="B21" s="19">
        <f t="shared" si="0"/>
        <v>-14</v>
      </c>
      <c r="C21" s="2">
        <f>VLOOKUP(A21,'Рейтинг места '!A:O,15,0)</f>
        <v>19</v>
      </c>
      <c r="D21" s="19">
        <f t="shared" si="1"/>
        <v>4</v>
      </c>
      <c r="E21" s="19">
        <v>5</v>
      </c>
      <c r="F21" s="19">
        <f t="shared" si="2"/>
        <v>1</v>
      </c>
      <c r="G21" s="19">
        <v>4</v>
      </c>
      <c r="H21" s="19">
        <f t="shared" si="3"/>
        <v>2</v>
      </c>
      <c r="I21" s="19">
        <v>2</v>
      </c>
      <c r="J21" s="19">
        <f t="shared" si="4"/>
        <v>-3</v>
      </c>
      <c r="K21" s="19">
        <v>5</v>
      </c>
      <c r="L21" s="19">
        <f t="shared" si="5"/>
        <v>4</v>
      </c>
      <c r="M21" s="20">
        <v>1</v>
      </c>
      <c r="N21" s="20">
        <f t="shared" si="6"/>
        <v>0</v>
      </c>
      <c r="O21" s="19">
        <v>1</v>
      </c>
      <c r="P21" s="19">
        <f t="shared" si="7"/>
        <v>0</v>
      </c>
      <c r="Q21" s="19">
        <v>1</v>
      </c>
      <c r="R21" t="e">
        <f>VLOOKUP(A21,#REF!,63,0)</f>
        <v>#REF!</v>
      </c>
    </row>
    <row r="22" spans="1:18" x14ac:dyDescent="0.25">
      <c r="A22" s="6" t="s">
        <v>16</v>
      </c>
      <c r="B22" s="19">
        <f t="shared" si="0"/>
        <v>-2</v>
      </c>
      <c r="C22" s="2">
        <f>VLOOKUP(A22,'Рейтинг места '!A:O,15,0)</f>
        <v>20</v>
      </c>
      <c r="D22" s="19">
        <f t="shared" si="1"/>
        <v>-7</v>
      </c>
      <c r="E22" s="19">
        <v>18</v>
      </c>
      <c r="F22" s="19">
        <f t="shared" si="2"/>
        <v>-2</v>
      </c>
      <c r="G22" s="19">
        <v>20</v>
      </c>
      <c r="H22" s="19">
        <f t="shared" si="3"/>
        <v>-7</v>
      </c>
      <c r="I22" s="19">
        <v>27</v>
      </c>
      <c r="J22" s="19">
        <f t="shared" si="4"/>
        <v>2</v>
      </c>
      <c r="K22" s="19">
        <v>25</v>
      </c>
      <c r="L22" s="19">
        <f t="shared" si="5"/>
        <v>0</v>
      </c>
      <c r="M22" s="20">
        <v>25</v>
      </c>
      <c r="N22" s="20">
        <f t="shared" si="6"/>
        <v>1</v>
      </c>
      <c r="O22" s="19">
        <v>24</v>
      </c>
      <c r="P22" s="19">
        <f t="shared" si="7"/>
        <v>7</v>
      </c>
      <c r="Q22" s="19">
        <v>17</v>
      </c>
      <c r="R22" t="e">
        <f>VLOOKUP(A22,#REF!,63,0)</f>
        <v>#REF!</v>
      </c>
    </row>
    <row r="23" spans="1:18" x14ac:dyDescent="0.25">
      <c r="A23" s="6" t="s">
        <v>22</v>
      </c>
      <c r="B23" s="19">
        <f t="shared" si="0"/>
        <v>-12</v>
      </c>
      <c r="C23" s="2">
        <f>VLOOKUP(A23,'Рейтинг места '!A:O,15,0)</f>
        <v>21</v>
      </c>
      <c r="D23" s="19">
        <f t="shared" si="1"/>
        <v>-10</v>
      </c>
      <c r="E23" s="19">
        <v>9</v>
      </c>
      <c r="F23" s="19">
        <f t="shared" si="2"/>
        <v>-3</v>
      </c>
      <c r="G23" s="19">
        <v>12</v>
      </c>
      <c r="H23" s="19">
        <f t="shared" si="3"/>
        <v>-6</v>
      </c>
      <c r="I23" s="19">
        <v>18</v>
      </c>
      <c r="J23" s="19">
        <f t="shared" si="4"/>
        <v>-7</v>
      </c>
      <c r="K23" s="19">
        <v>25</v>
      </c>
      <c r="L23" s="19">
        <f t="shared" si="5"/>
        <v>6</v>
      </c>
      <c r="M23" s="20">
        <v>19</v>
      </c>
      <c r="N23" s="20">
        <f t="shared" si="6"/>
        <v>-2</v>
      </c>
      <c r="O23" s="19">
        <v>21</v>
      </c>
      <c r="P23" s="19">
        <f t="shared" si="7"/>
        <v>-11</v>
      </c>
      <c r="Q23" s="19">
        <v>32</v>
      </c>
      <c r="R23" t="e">
        <f>VLOOKUP(A23,#REF!,63,0)</f>
        <v>#REF!</v>
      </c>
    </row>
    <row r="24" spans="1:18" x14ac:dyDescent="0.25">
      <c r="A24" s="6" t="s">
        <v>33</v>
      </c>
      <c r="B24" s="19">
        <f t="shared" si="0"/>
        <v>-10</v>
      </c>
      <c r="C24" s="2">
        <f>VLOOKUP(A24,'Рейтинг места '!A:O,15,0)</f>
        <v>22</v>
      </c>
      <c r="D24" s="19">
        <f t="shared" si="1"/>
        <v>3</v>
      </c>
      <c r="E24" s="19">
        <v>12</v>
      </c>
      <c r="F24" s="19">
        <f t="shared" si="2"/>
        <v>5</v>
      </c>
      <c r="G24" s="19">
        <v>7</v>
      </c>
      <c r="H24" s="19">
        <f t="shared" si="3"/>
        <v>2</v>
      </c>
      <c r="I24" s="19">
        <v>5</v>
      </c>
      <c r="J24" s="19">
        <f t="shared" si="4"/>
        <v>-19</v>
      </c>
      <c r="K24" s="19">
        <v>24</v>
      </c>
      <c r="L24" s="19">
        <f t="shared" si="5"/>
        <v>15</v>
      </c>
      <c r="M24" s="20">
        <v>9</v>
      </c>
      <c r="N24" s="20">
        <f t="shared" si="6"/>
        <v>0</v>
      </c>
      <c r="O24" s="19">
        <v>9</v>
      </c>
      <c r="P24" s="19">
        <f t="shared" si="7"/>
        <v>3</v>
      </c>
      <c r="Q24" s="19">
        <v>6</v>
      </c>
      <c r="R24" t="e">
        <f>VLOOKUP(A24,#REF!,63,0)</f>
        <v>#REF!</v>
      </c>
    </row>
    <row r="25" spans="1:18" x14ac:dyDescent="0.25">
      <c r="A25" s="6" t="s">
        <v>4</v>
      </c>
      <c r="B25" s="19">
        <f t="shared" si="0"/>
        <v>-17</v>
      </c>
      <c r="C25" s="2">
        <f>VLOOKUP(A25,'Рейтинг места '!A:O,15,0)</f>
        <v>23</v>
      </c>
      <c r="D25" s="19">
        <f t="shared" si="1"/>
        <v>-6</v>
      </c>
      <c r="E25" s="19">
        <v>6</v>
      </c>
      <c r="F25" s="19">
        <f t="shared" si="2"/>
        <v>-4</v>
      </c>
      <c r="G25" s="19">
        <v>10</v>
      </c>
      <c r="H25" s="19">
        <f t="shared" si="3"/>
        <v>-6</v>
      </c>
      <c r="I25" s="19">
        <v>16</v>
      </c>
      <c r="J25" s="19">
        <f t="shared" si="4"/>
        <v>1</v>
      </c>
      <c r="K25" s="19">
        <v>15</v>
      </c>
      <c r="L25" s="19">
        <f t="shared" si="5"/>
        <v>3</v>
      </c>
      <c r="M25" s="20">
        <v>12</v>
      </c>
      <c r="N25" s="20">
        <f t="shared" si="6"/>
        <v>-1</v>
      </c>
      <c r="O25" s="19">
        <v>13</v>
      </c>
      <c r="P25" s="19">
        <f t="shared" si="7"/>
        <v>-7</v>
      </c>
      <c r="Q25" s="19">
        <v>20</v>
      </c>
      <c r="R25" t="e">
        <f>VLOOKUP(A25,#REF!,63,0)</f>
        <v>#REF!</v>
      </c>
    </row>
    <row r="26" spans="1:18" x14ac:dyDescent="0.25">
      <c r="A26" s="6" t="s">
        <v>35</v>
      </c>
      <c r="B26" s="19">
        <f t="shared" si="0"/>
        <v>22</v>
      </c>
      <c r="C26" s="2">
        <f>VLOOKUP(A26,'Рейтинг места '!A:O,15,0)</f>
        <v>24</v>
      </c>
      <c r="D26" s="19">
        <f t="shared" si="1"/>
        <v>-33</v>
      </c>
      <c r="E26" s="19">
        <v>46</v>
      </c>
      <c r="F26" s="19">
        <f t="shared" si="2"/>
        <v>-5</v>
      </c>
      <c r="G26" s="19">
        <v>51</v>
      </c>
      <c r="H26" s="19">
        <f t="shared" si="3"/>
        <v>3</v>
      </c>
      <c r="I26" s="19">
        <v>48</v>
      </c>
      <c r="J26" s="19">
        <f t="shared" si="4"/>
        <v>-13</v>
      </c>
      <c r="K26" s="19">
        <v>61</v>
      </c>
      <c r="L26" s="19">
        <f t="shared" si="5"/>
        <v>-18</v>
      </c>
      <c r="M26" s="20">
        <v>79</v>
      </c>
      <c r="N26" s="20">
        <f t="shared" si="6"/>
        <v>-3</v>
      </c>
      <c r="O26" s="19">
        <v>82</v>
      </c>
      <c r="P26" s="19">
        <f t="shared" si="7"/>
        <v>-2</v>
      </c>
      <c r="Q26" s="19">
        <v>84</v>
      </c>
      <c r="R26" t="e">
        <f>VLOOKUP(A26,#REF!,63,0)</f>
        <v>#REF!</v>
      </c>
    </row>
    <row r="27" spans="1:18" x14ac:dyDescent="0.25">
      <c r="A27" s="6" t="s">
        <v>41</v>
      </c>
      <c r="B27" s="19">
        <f t="shared" si="0"/>
        <v>2</v>
      </c>
      <c r="C27" s="2">
        <f>VLOOKUP(A27,'Рейтинг места '!A:O,15,0)</f>
        <v>25</v>
      </c>
      <c r="D27" s="19">
        <f t="shared" si="1"/>
        <v>4</v>
      </c>
      <c r="E27" s="19">
        <v>27</v>
      </c>
      <c r="F27" s="19">
        <f t="shared" si="2"/>
        <v>-1</v>
      </c>
      <c r="G27" s="19">
        <v>28</v>
      </c>
      <c r="H27" s="19">
        <f t="shared" si="3"/>
        <v>-2</v>
      </c>
      <c r="I27" s="19">
        <v>30</v>
      </c>
      <c r="J27" s="19">
        <f t="shared" si="4"/>
        <v>5</v>
      </c>
      <c r="K27" s="19">
        <v>25</v>
      </c>
      <c r="L27" s="19">
        <f t="shared" si="5"/>
        <v>2</v>
      </c>
      <c r="M27" s="20">
        <v>23</v>
      </c>
      <c r="N27" s="20">
        <f t="shared" si="6"/>
        <v>5</v>
      </c>
      <c r="O27" s="19">
        <v>18</v>
      </c>
      <c r="P27" s="19">
        <f t="shared" si="7"/>
        <v>-3</v>
      </c>
      <c r="Q27" s="19">
        <v>21</v>
      </c>
      <c r="R27" t="e">
        <f>VLOOKUP(A27,#REF!,63,0)</f>
        <v>#REF!</v>
      </c>
    </row>
    <row r="28" spans="1:18" x14ac:dyDescent="0.25">
      <c r="A28" s="6" t="s">
        <v>15</v>
      </c>
      <c r="B28" s="19">
        <f t="shared" si="0"/>
        <v>-9</v>
      </c>
      <c r="C28" s="2">
        <f>VLOOKUP(A28,'Рейтинг места '!A:O,15,0)</f>
        <v>26</v>
      </c>
      <c r="D28" s="19">
        <f t="shared" si="1"/>
        <v>-4</v>
      </c>
      <c r="E28" s="19">
        <v>17</v>
      </c>
      <c r="F28" s="19">
        <f t="shared" si="2"/>
        <v>-2</v>
      </c>
      <c r="G28" s="19">
        <v>19</v>
      </c>
      <c r="H28" s="19">
        <f t="shared" si="3"/>
        <v>-3</v>
      </c>
      <c r="I28" s="19">
        <v>22</v>
      </c>
      <c r="J28" s="19">
        <f t="shared" si="4"/>
        <v>-6</v>
      </c>
      <c r="K28" s="19">
        <v>28</v>
      </c>
      <c r="L28" s="19">
        <f t="shared" si="5"/>
        <v>7</v>
      </c>
      <c r="M28" s="20">
        <v>21</v>
      </c>
      <c r="N28" s="20">
        <f t="shared" si="6"/>
        <v>2</v>
      </c>
      <c r="O28" s="19">
        <v>19</v>
      </c>
      <c r="P28" s="19">
        <f t="shared" si="7"/>
        <v>0</v>
      </c>
      <c r="Q28" s="19">
        <v>19</v>
      </c>
      <c r="R28" t="e">
        <f>VLOOKUP(A28,#REF!,63,0)</f>
        <v>#REF!</v>
      </c>
    </row>
    <row r="29" spans="1:18" x14ac:dyDescent="0.25">
      <c r="A29" s="6" t="s">
        <v>81</v>
      </c>
      <c r="B29" s="19">
        <f t="shared" si="0"/>
        <v>-12</v>
      </c>
      <c r="C29" s="2">
        <f>VLOOKUP(A29,'Рейтинг места '!A:O,15,0)</f>
        <v>27</v>
      </c>
      <c r="D29" s="19">
        <f t="shared" si="1"/>
        <v>8</v>
      </c>
      <c r="E29" s="19">
        <v>15</v>
      </c>
      <c r="F29" s="19">
        <f t="shared" si="2"/>
        <v>2</v>
      </c>
      <c r="G29" s="19">
        <v>13</v>
      </c>
      <c r="H29" s="19">
        <f t="shared" si="3"/>
        <v>-4</v>
      </c>
      <c r="I29" s="19">
        <v>17</v>
      </c>
      <c r="J29" s="19">
        <f t="shared" si="4"/>
        <v>15</v>
      </c>
      <c r="K29" s="19">
        <v>2</v>
      </c>
      <c r="L29" s="19">
        <f t="shared" si="5"/>
        <v>-5</v>
      </c>
      <c r="M29" s="20">
        <v>7</v>
      </c>
      <c r="N29" s="20">
        <f t="shared" si="6"/>
        <v>-3</v>
      </c>
      <c r="O29" s="19">
        <v>10</v>
      </c>
      <c r="P29" s="19">
        <f t="shared" si="7"/>
        <v>-2</v>
      </c>
      <c r="Q29" s="19">
        <v>12</v>
      </c>
      <c r="R29" t="e">
        <f>VLOOKUP(A29,#REF!,63,0)</f>
        <v>#REF!</v>
      </c>
    </row>
    <row r="30" spans="1:18" x14ac:dyDescent="0.25">
      <c r="A30" s="6" t="s">
        <v>21</v>
      </c>
      <c r="B30" s="19">
        <f t="shared" si="0"/>
        <v>33</v>
      </c>
      <c r="C30" s="2">
        <f>VLOOKUP(A30,'Рейтинг места '!A:O,15,0)</f>
        <v>28</v>
      </c>
      <c r="D30" s="19">
        <f t="shared" si="1"/>
        <v>8</v>
      </c>
      <c r="E30" s="19">
        <v>61</v>
      </c>
      <c r="F30" s="19">
        <f t="shared" si="2"/>
        <v>-5</v>
      </c>
      <c r="G30" s="19">
        <v>66</v>
      </c>
      <c r="H30" s="19">
        <f t="shared" si="3"/>
        <v>4</v>
      </c>
      <c r="I30" s="19">
        <v>62</v>
      </c>
      <c r="J30" s="19">
        <f t="shared" si="4"/>
        <v>10</v>
      </c>
      <c r="K30" s="19">
        <v>52</v>
      </c>
      <c r="L30" s="19">
        <f t="shared" si="5"/>
        <v>-1</v>
      </c>
      <c r="M30" s="20">
        <v>53</v>
      </c>
      <c r="N30" s="20">
        <f t="shared" si="6"/>
        <v>2</v>
      </c>
      <c r="O30" s="19">
        <v>51</v>
      </c>
      <c r="P30" s="19">
        <f t="shared" si="7"/>
        <v>-9</v>
      </c>
      <c r="Q30" s="19">
        <v>60</v>
      </c>
      <c r="R30" t="e">
        <f>VLOOKUP(A30,#REF!,63,0)</f>
        <v>#REF!</v>
      </c>
    </row>
    <row r="31" spans="1:18" x14ac:dyDescent="0.25">
      <c r="A31" s="6" t="s">
        <v>29</v>
      </c>
      <c r="B31" s="19">
        <f t="shared" si="0"/>
        <v>2</v>
      </c>
      <c r="C31" s="2">
        <f>VLOOKUP(A31,'Рейтинг места '!A:O,15,0)</f>
        <v>29</v>
      </c>
      <c r="D31" s="19">
        <f t="shared" si="1"/>
        <v>3</v>
      </c>
      <c r="E31" s="19">
        <v>31</v>
      </c>
      <c r="F31" s="19">
        <f t="shared" si="2"/>
        <v>-4</v>
      </c>
      <c r="G31" s="19">
        <v>35</v>
      </c>
      <c r="H31" s="19">
        <f t="shared" si="3"/>
        <v>2</v>
      </c>
      <c r="I31" s="19">
        <v>33</v>
      </c>
      <c r="J31" s="19">
        <f t="shared" si="4"/>
        <v>10</v>
      </c>
      <c r="K31" s="19">
        <v>23</v>
      </c>
      <c r="L31" s="19">
        <f t="shared" si="5"/>
        <v>-5</v>
      </c>
      <c r="M31" s="20">
        <v>28</v>
      </c>
      <c r="N31" s="20">
        <f t="shared" si="6"/>
        <v>0</v>
      </c>
      <c r="O31" s="19">
        <v>28</v>
      </c>
      <c r="P31" s="19">
        <f t="shared" si="7"/>
        <v>0</v>
      </c>
      <c r="Q31" s="19">
        <v>28</v>
      </c>
      <c r="R31" t="e">
        <f>VLOOKUP(A31,#REF!,63,0)</f>
        <v>#REF!</v>
      </c>
    </row>
    <row r="32" spans="1:18" x14ac:dyDescent="0.25">
      <c r="A32" s="6" t="s">
        <v>19</v>
      </c>
      <c r="B32" s="19">
        <f t="shared" si="0"/>
        <v>-9</v>
      </c>
      <c r="C32" s="2">
        <f>VLOOKUP(A32,'Рейтинг места '!A:O,15,0)</f>
        <v>30</v>
      </c>
      <c r="D32" s="19">
        <f t="shared" si="1"/>
        <v>14</v>
      </c>
      <c r="E32" s="19">
        <v>21</v>
      </c>
      <c r="F32" s="19">
        <f t="shared" si="2"/>
        <v>3</v>
      </c>
      <c r="G32" s="19">
        <v>18</v>
      </c>
      <c r="H32" s="19">
        <f t="shared" si="3"/>
        <v>-1</v>
      </c>
      <c r="I32" s="19">
        <v>19</v>
      </c>
      <c r="J32" s="19">
        <f t="shared" si="4"/>
        <v>9</v>
      </c>
      <c r="K32" s="19">
        <v>10</v>
      </c>
      <c r="L32" s="19">
        <f t="shared" si="5"/>
        <v>3</v>
      </c>
      <c r="M32" s="20">
        <v>7</v>
      </c>
      <c r="N32" s="20">
        <f t="shared" si="6"/>
        <v>0</v>
      </c>
      <c r="O32" s="19">
        <v>7</v>
      </c>
      <c r="P32" s="19">
        <f t="shared" si="7"/>
        <v>-1</v>
      </c>
      <c r="Q32" s="19">
        <v>8</v>
      </c>
      <c r="R32" t="e">
        <f>VLOOKUP(A32,#REF!,63,0)</f>
        <v>#REF!</v>
      </c>
    </row>
    <row r="33" spans="1:18" x14ac:dyDescent="0.25">
      <c r="A33" s="6" t="s">
        <v>53</v>
      </c>
      <c r="B33" s="19">
        <f t="shared" si="0"/>
        <v>-3</v>
      </c>
      <c r="C33" s="2">
        <f>VLOOKUP(A33,'Рейтинг места '!A:O,15,0)</f>
        <v>31</v>
      </c>
      <c r="D33" s="19">
        <f t="shared" si="1"/>
        <v>-10</v>
      </c>
      <c r="E33" s="19">
        <v>28</v>
      </c>
      <c r="F33" s="19">
        <f t="shared" si="2"/>
        <v>-8</v>
      </c>
      <c r="G33" s="19">
        <v>36</v>
      </c>
      <c r="H33" s="19">
        <f t="shared" si="3"/>
        <v>-2</v>
      </c>
      <c r="I33" s="19">
        <v>38</v>
      </c>
      <c r="J33" s="19">
        <f t="shared" si="4"/>
        <v>-20</v>
      </c>
      <c r="K33" s="19">
        <v>58</v>
      </c>
      <c r="L33" s="19">
        <f t="shared" si="5"/>
        <v>20</v>
      </c>
      <c r="M33" s="20">
        <v>38</v>
      </c>
      <c r="N33" s="20">
        <f t="shared" si="6"/>
        <v>2</v>
      </c>
      <c r="O33" s="19">
        <v>36</v>
      </c>
      <c r="P33" s="19">
        <f t="shared" si="7"/>
        <v>-4</v>
      </c>
      <c r="Q33" s="19">
        <v>40</v>
      </c>
      <c r="R33" t="e">
        <f>VLOOKUP(A33,#REF!,63,0)</f>
        <v>#REF!</v>
      </c>
    </row>
    <row r="34" spans="1:18" x14ac:dyDescent="0.25">
      <c r="A34" s="6" t="s">
        <v>64</v>
      </c>
      <c r="B34" s="19">
        <f t="shared" si="0"/>
        <v>-19</v>
      </c>
      <c r="C34" s="2">
        <f>VLOOKUP(A34,'Рейтинг места '!A:O,15,0)</f>
        <v>32</v>
      </c>
      <c r="D34" s="19">
        <f t="shared" si="1"/>
        <v>-19</v>
      </c>
      <c r="E34" s="19">
        <v>13</v>
      </c>
      <c r="F34" s="19">
        <f t="shared" si="2"/>
        <v>2</v>
      </c>
      <c r="G34" s="19">
        <v>11</v>
      </c>
      <c r="H34" s="19">
        <f t="shared" si="3"/>
        <v>1</v>
      </c>
      <c r="I34" s="19">
        <v>10</v>
      </c>
      <c r="J34" s="19">
        <f t="shared" si="4"/>
        <v>-8</v>
      </c>
      <c r="K34" s="19">
        <v>18</v>
      </c>
      <c r="L34" s="19">
        <f t="shared" si="5"/>
        <v>-14</v>
      </c>
      <c r="M34" s="20">
        <v>32</v>
      </c>
      <c r="N34" s="20">
        <f t="shared" si="6"/>
        <v>1</v>
      </c>
      <c r="O34" s="19">
        <v>31</v>
      </c>
      <c r="P34" s="19">
        <f t="shared" si="7"/>
        <v>-5</v>
      </c>
      <c r="Q34" s="19">
        <v>36</v>
      </c>
      <c r="R34" t="e">
        <f>VLOOKUP(A34,#REF!,63,0)</f>
        <v>#REF!</v>
      </c>
    </row>
    <row r="35" spans="1:18" x14ac:dyDescent="0.25">
      <c r="A35" s="6" t="s">
        <v>11</v>
      </c>
      <c r="B35" s="19">
        <f t="shared" ref="B35:B66" si="8">E35-C35</f>
        <v>-9</v>
      </c>
      <c r="C35" s="2">
        <f>VLOOKUP(A35,'Рейтинг места '!A:O,15,0)</f>
        <v>33</v>
      </c>
      <c r="D35" s="19">
        <f t="shared" ref="D35:D66" si="9">E35-M35</f>
        <v>2</v>
      </c>
      <c r="E35" s="19">
        <v>24</v>
      </c>
      <c r="F35" s="19">
        <f t="shared" ref="F35:F66" si="10">E35-G35</f>
        <v>-3</v>
      </c>
      <c r="G35" s="19">
        <v>27</v>
      </c>
      <c r="H35" s="19">
        <f t="shared" ref="H35:H66" si="11">G35-I35</f>
        <v>1</v>
      </c>
      <c r="I35" s="19">
        <v>26</v>
      </c>
      <c r="J35" s="19">
        <f t="shared" ref="J35:J66" si="12">I35-K35</f>
        <v>4</v>
      </c>
      <c r="K35" s="19">
        <v>22</v>
      </c>
      <c r="L35" s="19">
        <f t="shared" ref="L35:L66" si="13">K35-M35</f>
        <v>0</v>
      </c>
      <c r="M35" s="20">
        <v>22</v>
      </c>
      <c r="N35" s="20">
        <f t="shared" ref="N35:N66" si="14">M35-O35</f>
        <v>-1</v>
      </c>
      <c r="O35" s="19">
        <v>23</v>
      </c>
      <c r="P35" s="19">
        <f t="shared" ref="P35:P66" si="15">O35-Q35</f>
        <v>9</v>
      </c>
      <c r="Q35" s="19">
        <v>14</v>
      </c>
      <c r="R35" t="e">
        <f>VLOOKUP(A35,#REF!,63,0)</f>
        <v>#REF!</v>
      </c>
    </row>
    <row r="36" spans="1:18" x14ac:dyDescent="0.25">
      <c r="A36" s="6" t="s">
        <v>71</v>
      </c>
      <c r="B36" s="19">
        <f t="shared" si="8"/>
        <v>10</v>
      </c>
      <c r="C36" s="2">
        <f>VLOOKUP(A36,'Рейтинг места '!A:O,15,0)</f>
        <v>34</v>
      </c>
      <c r="D36" s="19">
        <f t="shared" si="9"/>
        <v>-17</v>
      </c>
      <c r="E36" s="19">
        <v>44</v>
      </c>
      <c r="F36" s="19">
        <f t="shared" si="10"/>
        <v>-5</v>
      </c>
      <c r="G36" s="19">
        <v>49</v>
      </c>
      <c r="H36" s="19">
        <f t="shared" si="11"/>
        <v>2</v>
      </c>
      <c r="I36" s="19">
        <v>47</v>
      </c>
      <c r="J36" s="19">
        <f t="shared" si="12"/>
        <v>5</v>
      </c>
      <c r="K36" s="19">
        <v>42</v>
      </c>
      <c r="L36" s="19">
        <f t="shared" si="13"/>
        <v>-19</v>
      </c>
      <c r="M36" s="20">
        <v>61</v>
      </c>
      <c r="N36" s="20">
        <f t="shared" si="14"/>
        <v>-6</v>
      </c>
      <c r="O36" s="19">
        <v>67</v>
      </c>
      <c r="P36" s="19">
        <f t="shared" si="15"/>
        <v>14</v>
      </c>
      <c r="Q36" s="19">
        <v>53</v>
      </c>
      <c r="R36" t="e">
        <f>VLOOKUP(A36,#REF!,63,0)</f>
        <v>#REF!</v>
      </c>
    </row>
    <row r="37" spans="1:18" x14ac:dyDescent="0.25">
      <c r="A37" s="6" t="s">
        <v>86</v>
      </c>
      <c r="B37" s="19">
        <f t="shared" si="8"/>
        <v>-16</v>
      </c>
      <c r="C37" s="2">
        <f>VLOOKUP(A37,'Рейтинг места '!A:O,15,0)</f>
        <v>35</v>
      </c>
      <c r="D37" s="19">
        <f t="shared" si="9"/>
        <v>-10</v>
      </c>
      <c r="E37" s="19">
        <v>19</v>
      </c>
      <c r="F37" s="19">
        <f t="shared" si="10"/>
        <v>-5</v>
      </c>
      <c r="G37" s="19">
        <v>24</v>
      </c>
      <c r="H37" s="19">
        <f t="shared" si="11"/>
        <v>3</v>
      </c>
      <c r="I37" s="19">
        <v>21</v>
      </c>
      <c r="J37" s="19">
        <f t="shared" si="12"/>
        <v>9</v>
      </c>
      <c r="K37" s="19">
        <v>12</v>
      </c>
      <c r="L37" s="19">
        <f t="shared" si="13"/>
        <v>-17</v>
      </c>
      <c r="M37" s="20">
        <v>29</v>
      </c>
      <c r="N37" s="20">
        <f t="shared" si="14"/>
        <v>0</v>
      </c>
      <c r="O37" s="19">
        <v>29</v>
      </c>
      <c r="P37" s="19">
        <f t="shared" si="15"/>
        <v>6</v>
      </c>
      <c r="Q37" s="19">
        <v>23</v>
      </c>
      <c r="R37" t="e">
        <f>VLOOKUP(A37,#REF!,63,0)</f>
        <v>#REF!</v>
      </c>
    </row>
    <row r="38" spans="1:18" x14ac:dyDescent="0.25">
      <c r="A38" s="6" t="s">
        <v>47</v>
      </c>
      <c r="B38" s="19">
        <f t="shared" si="8"/>
        <v>-16</v>
      </c>
      <c r="C38" s="2">
        <f>VLOOKUP(A38,'Рейтинг места '!A:O,15,0)</f>
        <v>36</v>
      </c>
      <c r="D38" s="19">
        <f t="shared" si="9"/>
        <v>4</v>
      </c>
      <c r="E38" s="19">
        <v>20</v>
      </c>
      <c r="F38" s="19">
        <f t="shared" si="10"/>
        <v>-1</v>
      </c>
      <c r="G38" s="19">
        <v>21</v>
      </c>
      <c r="H38" s="19">
        <f t="shared" si="11"/>
        <v>6</v>
      </c>
      <c r="I38" s="19">
        <v>15</v>
      </c>
      <c r="J38" s="19">
        <f t="shared" si="12"/>
        <v>7</v>
      </c>
      <c r="K38" s="19">
        <v>8</v>
      </c>
      <c r="L38" s="19">
        <f t="shared" si="13"/>
        <v>-8</v>
      </c>
      <c r="M38" s="20">
        <v>16</v>
      </c>
      <c r="N38" s="20">
        <f t="shared" si="14"/>
        <v>3</v>
      </c>
      <c r="O38" s="19">
        <v>13</v>
      </c>
      <c r="P38" s="19">
        <f t="shared" si="15"/>
        <v>2</v>
      </c>
      <c r="Q38" s="19">
        <v>11</v>
      </c>
      <c r="R38" t="e">
        <f>VLOOKUP(A38,#REF!,63,0)</f>
        <v>#REF!</v>
      </c>
    </row>
    <row r="39" spans="1:18" x14ac:dyDescent="0.25">
      <c r="A39" s="6" t="s">
        <v>45</v>
      </c>
      <c r="B39" s="19">
        <f t="shared" si="8"/>
        <v>1</v>
      </c>
      <c r="C39" s="2">
        <f>VLOOKUP(A39,'Рейтинг места '!A:O,15,0)</f>
        <v>37</v>
      </c>
      <c r="D39" s="19">
        <f t="shared" si="9"/>
        <v>24</v>
      </c>
      <c r="E39" s="19">
        <v>38</v>
      </c>
      <c r="F39" s="19">
        <f t="shared" si="10"/>
        <v>7</v>
      </c>
      <c r="G39" s="19">
        <v>31</v>
      </c>
      <c r="H39" s="19">
        <f t="shared" si="11"/>
        <v>3</v>
      </c>
      <c r="I39" s="19">
        <v>28</v>
      </c>
      <c r="J39" s="19">
        <f t="shared" si="12"/>
        <v>0</v>
      </c>
      <c r="K39" s="19">
        <v>28</v>
      </c>
      <c r="L39" s="19">
        <f t="shared" si="13"/>
        <v>14</v>
      </c>
      <c r="M39" s="20">
        <v>14</v>
      </c>
      <c r="N39" s="20">
        <f t="shared" si="14"/>
        <v>3</v>
      </c>
      <c r="O39" s="19">
        <v>11</v>
      </c>
      <c r="P39" s="19">
        <f t="shared" si="15"/>
        <v>2</v>
      </c>
      <c r="Q39" s="19">
        <v>9</v>
      </c>
      <c r="R39" t="e">
        <f>VLOOKUP(A39,#REF!,63,0)</f>
        <v>#REF!</v>
      </c>
    </row>
    <row r="40" spans="1:18" x14ac:dyDescent="0.25">
      <c r="A40" s="6" t="s">
        <v>68</v>
      </c>
      <c r="B40" s="19">
        <f t="shared" si="8"/>
        <v>-5</v>
      </c>
      <c r="C40" s="2">
        <f>VLOOKUP(A40,'Рейтинг места '!A:O,15,0)</f>
        <v>38</v>
      </c>
      <c r="D40" s="19">
        <f t="shared" si="9"/>
        <v>13</v>
      </c>
      <c r="E40" s="19">
        <v>33</v>
      </c>
      <c r="F40" s="19">
        <f t="shared" si="10"/>
        <v>-1</v>
      </c>
      <c r="G40" s="19">
        <v>34</v>
      </c>
      <c r="H40" s="19">
        <f t="shared" si="11"/>
        <v>-1</v>
      </c>
      <c r="I40" s="19">
        <v>35</v>
      </c>
      <c r="J40" s="19">
        <f t="shared" si="12"/>
        <v>-11</v>
      </c>
      <c r="K40" s="19">
        <v>46</v>
      </c>
      <c r="L40" s="19">
        <f t="shared" si="13"/>
        <v>26</v>
      </c>
      <c r="M40" s="20">
        <v>20</v>
      </c>
      <c r="N40" s="20">
        <f t="shared" si="14"/>
        <v>4</v>
      </c>
      <c r="O40" s="19">
        <v>16</v>
      </c>
      <c r="P40" s="19">
        <f t="shared" si="15"/>
        <v>4</v>
      </c>
      <c r="Q40" s="19">
        <v>12</v>
      </c>
      <c r="R40" t="e">
        <f>VLOOKUP(A40,#REF!,63,0)</f>
        <v>#REF!</v>
      </c>
    </row>
    <row r="41" spans="1:18" x14ac:dyDescent="0.25">
      <c r="A41" s="6" t="s">
        <v>82</v>
      </c>
      <c r="B41" s="19">
        <f t="shared" si="8"/>
        <v>14</v>
      </c>
      <c r="C41" s="2">
        <f>VLOOKUP(A41,'Рейтинг места '!A:O,15,0)</f>
        <v>39</v>
      </c>
      <c r="D41" s="19">
        <f t="shared" si="9"/>
        <v>2</v>
      </c>
      <c r="E41" s="19">
        <v>53</v>
      </c>
      <c r="F41" s="19">
        <f t="shared" si="10"/>
        <v>9</v>
      </c>
      <c r="G41" s="19">
        <v>44</v>
      </c>
      <c r="H41" s="19">
        <f t="shared" si="11"/>
        <v>-10</v>
      </c>
      <c r="I41" s="19">
        <v>54</v>
      </c>
      <c r="J41" s="19">
        <f t="shared" si="12"/>
        <v>2</v>
      </c>
      <c r="K41" s="19">
        <v>52</v>
      </c>
      <c r="L41" s="19">
        <f t="shared" si="13"/>
        <v>1</v>
      </c>
      <c r="M41" s="20">
        <v>51</v>
      </c>
      <c r="N41" s="20">
        <f t="shared" si="14"/>
        <v>3</v>
      </c>
      <c r="O41" s="19">
        <v>48</v>
      </c>
      <c r="P41" s="19">
        <f t="shared" si="15"/>
        <v>-13</v>
      </c>
      <c r="Q41" s="19">
        <v>61</v>
      </c>
      <c r="R41" t="e">
        <f>VLOOKUP(A41,#REF!,63,0)</f>
        <v>#REF!</v>
      </c>
    </row>
    <row r="42" spans="1:18" x14ac:dyDescent="0.25">
      <c r="A42" s="6" t="s">
        <v>44</v>
      </c>
      <c r="B42" s="19">
        <f t="shared" si="8"/>
        <v>-4</v>
      </c>
      <c r="C42" s="2">
        <f>VLOOKUP(A42,'Рейтинг места '!A:O,15,0)</f>
        <v>40</v>
      </c>
      <c r="D42" s="19">
        <f t="shared" si="9"/>
        <v>-31</v>
      </c>
      <c r="E42" s="19">
        <v>36</v>
      </c>
      <c r="F42" s="19">
        <f t="shared" si="10"/>
        <v>-3</v>
      </c>
      <c r="G42" s="19">
        <v>39</v>
      </c>
      <c r="H42" s="19">
        <f t="shared" si="11"/>
        <v>2</v>
      </c>
      <c r="I42" s="19">
        <v>37</v>
      </c>
      <c r="J42" s="19">
        <f t="shared" si="12"/>
        <v>-10</v>
      </c>
      <c r="K42" s="19">
        <v>47</v>
      </c>
      <c r="L42" s="19">
        <f t="shared" si="13"/>
        <v>-20</v>
      </c>
      <c r="M42" s="20">
        <v>67</v>
      </c>
      <c r="N42" s="20">
        <f t="shared" si="14"/>
        <v>1</v>
      </c>
      <c r="O42" s="19">
        <v>66</v>
      </c>
      <c r="P42" s="19">
        <f t="shared" si="15"/>
        <v>-8</v>
      </c>
      <c r="Q42" s="19">
        <v>74</v>
      </c>
      <c r="R42" t="e">
        <f>VLOOKUP(A42,#REF!,63,0)</f>
        <v>#REF!</v>
      </c>
    </row>
    <row r="43" spans="1:18" x14ac:dyDescent="0.25">
      <c r="A43" s="6" t="s">
        <v>59</v>
      </c>
      <c r="B43" s="19">
        <f t="shared" si="8"/>
        <v>0</v>
      </c>
      <c r="C43" s="2">
        <f>VLOOKUP(A43,'Рейтинг места '!A:O,15,0)</f>
        <v>41</v>
      </c>
      <c r="D43" s="19">
        <f t="shared" si="9"/>
        <v>-10</v>
      </c>
      <c r="E43" s="19">
        <v>41</v>
      </c>
      <c r="F43" s="19">
        <f t="shared" si="10"/>
        <v>-7</v>
      </c>
      <c r="G43" s="19">
        <v>48</v>
      </c>
      <c r="H43" s="19">
        <f t="shared" si="11"/>
        <v>3</v>
      </c>
      <c r="I43" s="19">
        <v>45</v>
      </c>
      <c r="J43" s="19">
        <f t="shared" si="12"/>
        <v>4</v>
      </c>
      <c r="K43" s="19">
        <v>41</v>
      </c>
      <c r="L43" s="19">
        <f t="shared" si="13"/>
        <v>-10</v>
      </c>
      <c r="M43" s="20">
        <v>51</v>
      </c>
      <c r="N43" s="20">
        <f t="shared" si="14"/>
        <v>-1</v>
      </c>
      <c r="O43" s="19">
        <v>52</v>
      </c>
      <c r="P43" s="19">
        <f t="shared" si="15"/>
        <v>-1</v>
      </c>
      <c r="Q43" s="19">
        <v>53</v>
      </c>
      <c r="R43" t="e">
        <f>VLOOKUP(A43,#REF!,63,0)</f>
        <v>#REF!</v>
      </c>
    </row>
    <row r="44" spans="1:18" x14ac:dyDescent="0.25">
      <c r="A44" s="6" t="s">
        <v>43</v>
      </c>
      <c r="B44" s="19">
        <f t="shared" si="8"/>
        <v>8</v>
      </c>
      <c r="C44" s="2">
        <f>VLOOKUP(A44,'Рейтинг места '!A:O,15,0)</f>
        <v>41</v>
      </c>
      <c r="D44" s="19">
        <f t="shared" si="9"/>
        <v>-15</v>
      </c>
      <c r="E44" s="19">
        <v>49</v>
      </c>
      <c r="F44" s="19">
        <f t="shared" si="10"/>
        <v>-6</v>
      </c>
      <c r="G44" s="19">
        <v>55</v>
      </c>
      <c r="H44" s="19">
        <f t="shared" si="11"/>
        <v>-12</v>
      </c>
      <c r="I44" s="19">
        <v>67</v>
      </c>
      <c r="J44" s="19">
        <f t="shared" si="12"/>
        <v>-1</v>
      </c>
      <c r="K44" s="19">
        <v>68</v>
      </c>
      <c r="L44" s="19">
        <f t="shared" si="13"/>
        <v>4</v>
      </c>
      <c r="M44" s="20">
        <v>64</v>
      </c>
      <c r="N44" s="20">
        <f t="shared" si="14"/>
        <v>-5</v>
      </c>
      <c r="O44" s="19">
        <v>69</v>
      </c>
      <c r="P44" s="19">
        <f t="shared" si="15"/>
        <v>-3</v>
      </c>
      <c r="Q44" s="19">
        <v>72</v>
      </c>
      <c r="R44" t="e">
        <f>VLOOKUP(A44,#REF!,63,0)</f>
        <v>#REF!</v>
      </c>
    </row>
    <row r="45" spans="1:18" x14ac:dyDescent="0.25">
      <c r="A45" s="6" t="s">
        <v>75</v>
      </c>
      <c r="B45" s="19">
        <f t="shared" si="8"/>
        <v>12</v>
      </c>
      <c r="C45" s="2">
        <f>VLOOKUP(A45,'Рейтинг места '!A:O,15,0)</f>
        <v>43</v>
      </c>
      <c r="D45" s="19">
        <f t="shared" si="9"/>
        <v>8</v>
      </c>
      <c r="E45" s="19">
        <v>55</v>
      </c>
      <c r="F45" s="19">
        <f t="shared" si="10"/>
        <v>-2</v>
      </c>
      <c r="G45" s="19">
        <v>57</v>
      </c>
      <c r="H45" s="19">
        <f t="shared" si="11"/>
        <v>3</v>
      </c>
      <c r="I45" s="19">
        <v>54</v>
      </c>
      <c r="J45" s="19">
        <f t="shared" si="12"/>
        <v>-1</v>
      </c>
      <c r="K45" s="19">
        <v>55</v>
      </c>
      <c r="L45" s="19">
        <f t="shared" si="13"/>
        <v>8</v>
      </c>
      <c r="M45" s="20">
        <v>47</v>
      </c>
      <c r="N45" s="20">
        <f t="shared" si="14"/>
        <v>-3</v>
      </c>
      <c r="O45" s="19">
        <v>50</v>
      </c>
      <c r="P45" s="19">
        <f t="shared" si="15"/>
        <v>6</v>
      </c>
      <c r="Q45" s="19">
        <v>44</v>
      </c>
      <c r="R45" t="e">
        <f>VLOOKUP(A45,#REF!,63,0)</f>
        <v>#REF!</v>
      </c>
    </row>
    <row r="46" spans="1:18" ht="30" x14ac:dyDescent="0.25">
      <c r="A46" s="6" t="s">
        <v>80</v>
      </c>
      <c r="B46" s="19">
        <f t="shared" si="8"/>
        <v>5</v>
      </c>
      <c r="C46" s="2">
        <f>VLOOKUP(A46,'Рейтинг места '!A:O,15,0)</f>
        <v>44</v>
      </c>
      <c r="D46" s="19">
        <f t="shared" si="9"/>
        <v>-22</v>
      </c>
      <c r="E46" s="19">
        <v>49</v>
      </c>
      <c r="F46" s="19">
        <f t="shared" si="10"/>
        <v>-3</v>
      </c>
      <c r="G46" s="19">
        <v>52</v>
      </c>
      <c r="H46" s="19">
        <f t="shared" si="11"/>
        <v>2</v>
      </c>
      <c r="I46" s="19">
        <v>50</v>
      </c>
      <c r="J46" s="19">
        <f t="shared" si="12"/>
        <v>-10</v>
      </c>
      <c r="K46" s="19">
        <v>60</v>
      </c>
      <c r="L46" s="19">
        <f t="shared" si="13"/>
        <v>-11</v>
      </c>
      <c r="M46" s="20">
        <v>71</v>
      </c>
      <c r="N46" s="20">
        <f t="shared" si="14"/>
        <v>0</v>
      </c>
      <c r="O46" s="19">
        <v>71</v>
      </c>
      <c r="P46" s="19">
        <f t="shared" si="15"/>
        <v>-3</v>
      </c>
      <c r="Q46" s="19">
        <v>74</v>
      </c>
      <c r="R46" t="e">
        <f>VLOOKUP(A46,#REF!,63,0)</f>
        <v>#REF!</v>
      </c>
    </row>
    <row r="47" spans="1:18" x14ac:dyDescent="0.25">
      <c r="A47" s="6" t="s">
        <v>51</v>
      </c>
      <c r="B47" s="19">
        <f t="shared" si="8"/>
        <v>-35</v>
      </c>
      <c r="C47" s="2">
        <f>VLOOKUP(A47,'Рейтинг места '!A:O,15,0)</f>
        <v>45</v>
      </c>
      <c r="D47" s="19">
        <f t="shared" si="9"/>
        <v>-5</v>
      </c>
      <c r="E47" s="19">
        <v>10</v>
      </c>
      <c r="F47" s="19">
        <f t="shared" si="10"/>
        <v>3</v>
      </c>
      <c r="G47" s="19">
        <v>7</v>
      </c>
      <c r="H47" s="19">
        <f t="shared" si="11"/>
        <v>-1</v>
      </c>
      <c r="I47" s="19">
        <v>8</v>
      </c>
      <c r="J47" s="19">
        <f t="shared" si="12"/>
        <v>2</v>
      </c>
      <c r="K47" s="19">
        <v>6</v>
      </c>
      <c r="L47" s="19">
        <f t="shared" si="13"/>
        <v>-9</v>
      </c>
      <c r="M47" s="20">
        <v>15</v>
      </c>
      <c r="N47" s="20">
        <f t="shared" si="14"/>
        <v>3</v>
      </c>
      <c r="O47" s="19">
        <v>12</v>
      </c>
      <c r="P47" s="19">
        <f t="shared" si="15"/>
        <v>-10</v>
      </c>
      <c r="Q47" s="19">
        <v>22</v>
      </c>
      <c r="R47" t="e">
        <f>VLOOKUP(A47,#REF!,63,0)</f>
        <v>#REF!</v>
      </c>
    </row>
    <row r="48" spans="1:18" x14ac:dyDescent="0.25">
      <c r="A48" s="6" t="s">
        <v>5</v>
      </c>
      <c r="B48" s="19">
        <f t="shared" si="8"/>
        <v>-16</v>
      </c>
      <c r="C48" s="2">
        <f>VLOOKUP(A48,'Рейтинг места '!A:O,15,0)</f>
        <v>46</v>
      </c>
      <c r="D48" s="19">
        <f t="shared" si="9"/>
        <v>25</v>
      </c>
      <c r="E48" s="19">
        <v>30</v>
      </c>
      <c r="F48" s="19">
        <f t="shared" si="10"/>
        <v>13</v>
      </c>
      <c r="G48" s="19">
        <v>17</v>
      </c>
      <c r="H48" s="19">
        <f t="shared" si="11"/>
        <v>8</v>
      </c>
      <c r="I48" s="19">
        <v>9</v>
      </c>
      <c r="J48" s="19">
        <f t="shared" si="12"/>
        <v>5</v>
      </c>
      <c r="K48" s="19">
        <v>4</v>
      </c>
      <c r="L48" s="19">
        <f t="shared" si="13"/>
        <v>-1</v>
      </c>
      <c r="M48" s="20">
        <v>5</v>
      </c>
      <c r="N48" s="20">
        <f t="shared" si="14"/>
        <v>1</v>
      </c>
      <c r="O48" s="19">
        <v>4</v>
      </c>
      <c r="P48" s="19">
        <f t="shared" si="15"/>
        <v>-3</v>
      </c>
      <c r="Q48" s="19">
        <v>7</v>
      </c>
      <c r="R48" t="e">
        <f>VLOOKUP(A48,#REF!,63,0)</f>
        <v>#REF!</v>
      </c>
    </row>
    <row r="49" spans="1:18" x14ac:dyDescent="0.25">
      <c r="A49" s="6" t="s">
        <v>8</v>
      </c>
      <c r="B49" s="19">
        <f t="shared" si="8"/>
        <v>-23</v>
      </c>
      <c r="C49" s="2">
        <f>VLOOKUP(A49,'Рейтинг места '!A:O,15,0)</f>
        <v>47</v>
      </c>
      <c r="D49" s="19">
        <f t="shared" si="9"/>
        <v>14</v>
      </c>
      <c r="E49" s="19">
        <v>24</v>
      </c>
      <c r="F49" s="19">
        <f t="shared" si="10"/>
        <v>-1</v>
      </c>
      <c r="G49" s="19">
        <v>25</v>
      </c>
      <c r="H49" s="19">
        <f t="shared" si="11"/>
        <v>2</v>
      </c>
      <c r="I49" s="19">
        <v>23</v>
      </c>
      <c r="J49" s="19">
        <f t="shared" si="12"/>
        <v>12</v>
      </c>
      <c r="K49" s="19">
        <v>11</v>
      </c>
      <c r="L49" s="19">
        <f t="shared" si="13"/>
        <v>1</v>
      </c>
      <c r="M49" s="20">
        <v>10</v>
      </c>
      <c r="N49" s="20">
        <f t="shared" si="14"/>
        <v>2</v>
      </c>
      <c r="O49" s="19">
        <v>8</v>
      </c>
      <c r="P49" s="19">
        <f t="shared" si="15"/>
        <v>3</v>
      </c>
      <c r="Q49" s="19">
        <v>5</v>
      </c>
      <c r="R49" t="e">
        <f>VLOOKUP(A49,#REF!,63,0)</f>
        <v>#REF!</v>
      </c>
    </row>
    <row r="50" spans="1:18" x14ac:dyDescent="0.25">
      <c r="A50" s="6" t="s">
        <v>3</v>
      </c>
      <c r="B50" s="19">
        <f t="shared" si="8"/>
        <v>1</v>
      </c>
      <c r="C50" s="2">
        <f>VLOOKUP(A50,'Рейтинг места '!A:O,15,0)</f>
        <v>48</v>
      </c>
      <c r="D50" s="19">
        <f t="shared" si="9"/>
        <v>3</v>
      </c>
      <c r="E50" s="19">
        <v>49</v>
      </c>
      <c r="F50" s="19">
        <f t="shared" si="10"/>
        <v>-1</v>
      </c>
      <c r="G50" s="19">
        <v>50</v>
      </c>
      <c r="H50" s="19">
        <f t="shared" si="11"/>
        <v>7</v>
      </c>
      <c r="I50" s="19">
        <v>43</v>
      </c>
      <c r="J50" s="19">
        <f t="shared" si="12"/>
        <v>10</v>
      </c>
      <c r="K50" s="19">
        <v>33</v>
      </c>
      <c r="L50" s="19">
        <f t="shared" si="13"/>
        <v>-13</v>
      </c>
      <c r="M50" s="20">
        <v>46</v>
      </c>
      <c r="N50" s="20">
        <f t="shared" si="14"/>
        <v>3</v>
      </c>
      <c r="O50" s="19">
        <v>43</v>
      </c>
      <c r="P50" s="19">
        <f t="shared" si="15"/>
        <v>1</v>
      </c>
      <c r="Q50" s="19">
        <v>42</v>
      </c>
      <c r="R50" t="e">
        <f>VLOOKUP(A50,#REF!,63,0)</f>
        <v>#REF!</v>
      </c>
    </row>
    <row r="51" spans="1:18" x14ac:dyDescent="0.25">
      <c r="A51" s="6" t="s">
        <v>31</v>
      </c>
      <c r="B51" s="19">
        <f t="shared" si="8"/>
        <v>10</v>
      </c>
      <c r="C51" s="2">
        <f>VLOOKUP(A51,'Рейтинг места '!A:O,15,0)</f>
        <v>49</v>
      </c>
      <c r="D51" s="19">
        <f t="shared" si="9"/>
        <v>-7</v>
      </c>
      <c r="E51" s="19">
        <v>59</v>
      </c>
      <c r="F51" s="19">
        <f t="shared" si="10"/>
        <v>0</v>
      </c>
      <c r="G51" s="19">
        <v>59</v>
      </c>
      <c r="H51" s="19">
        <f t="shared" si="11"/>
        <v>2</v>
      </c>
      <c r="I51" s="19">
        <v>57</v>
      </c>
      <c r="J51" s="19">
        <f t="shared" si="12"/>
        <v>-10</v>
      </c>
      <c r="K51" s="19">
        <v>67</v>
      </c>
      <c r="L51" s="19">
        <f t="shared" si="13"/>
        <v>1</v>
      </c>
      <c r="M51" s="20">
        <v>66</v>
      </c>
      <c r="N51" s="20">
        <f t="shared" si="14"/>
        <v>5</v>
      </c>
      <c r="O51" s="19">
        <v>61</v>
      </c>
      <c r="P51" s="19">
        <f t="shared" si="15"/>
        <v>2</v>
      </c>
      <c r="Q51" s="19">
        <v>59</v>
      </c>
      <c r="R51" t="e">
        <f>VLOOKUP(A51,#REF!,63,0)</f>
        <v>#REF!</v>
      </c>
    </row>
    <row r="52" spans="1:18" x14ac:dyDescent="0.25">
      <c r="A52" s="6" t="s">
        <v>24</v>
      </c>
      <c r="B52" s="19">
        <f t="shared" si="8"/>
        <v>-10</v>
      </c>
      <c r="C52" s="2">
        <f>VLOOKUP(A52,'Рейтинг места '!A:O,15,0)</f>
        <v>50</v>
      </c>
      <c r="D52" s="19">
        <f t="shared" si="9"/>
        <v>16</v>
      </c>
      <c r="E52" s="19">
        <v>40</v>
      </c>
      <c r="F52" s="19">
        <f t="shared" si="10"/>
        <v>0</v>
      </c>
      <c r="G52" s="19">
        <v>40</v>
      </c>
      <c r="H52" s="19">
        <f t="shared" si="11"/>
        <v>-2</v>
      </c>
      <c r="I52" s="19">
        <v>42</v>
      </c>
      <c r="J52" s="19">
        <f t="shared" si="12"/>
        <v>-8</v>
      </c>
      <c r="K52" s="19">
        <v>50</v>
      </c>
      <c r="L52" s="19">
        <f t="shared" si="13"/>
        <v>26</v>
      </c>
      <c r="M52" s="20">
        <v>24</v>
      </c>
      <c r="N52" s="20">
        <f t="shared" si="14"/>
        <v>5</v>
      </c>
      <c r="O52" s="19">
        <v>19</v>
      </c>
      <c r="P52" s="19">
        <f t="shared" si="15"/>
        <v>4</v>
      </c>
      <c r="Q52" s="19">
        <v>15</v>
      </c>
      <c r="R52" t="e">
        <f>VLOOKUP(A52,#REF!,63,0)</f>
        <v>#REF!</v>
      </c>
    </row>
    <row r="53" spans="1:18" x14ac:dyDescent="0.25">
      <c r="A53" s="6" t="s">
        <v>50</v>
      </c>
      <c r="B53" s="19">
        <f t="shared" si="8"/>
        <v>6</v>
      </c>
      <c r="C53" s="2">
        <f>VLOOKUP(A53,'Рейтинг места '!A:O,15,0)</f>
        <v>51</v>
      </c>
      <c r="D53" s="19">
        <f t="shared" si="9"/>
        <v>-6</v>
      </c>
      <c r="E53" s="19">
        <v>57</v>
      </c>
      <c r="F53" s="19">
        <f t="shared" si="10"/>
        <v>3</v>
      </c>
      <c r="G53" s="19">
        <v>54</v>
      </c>
      <c r="H53" s="19">
        <f t="shared" si="11"/>
        <v>-4</v>
      </c>
      <c r="I53" s="19">
        <v>58</v>
      </c>
      <c r="J53" s="19">
        <f t="shared" si="12"/>
        <v>-1</v>
      </c>
      <c r="K53" s="19">
        <v>59</v>
      </c>
      <c r="L53" s="19">
        <f t="shared" si="13"/>
        <v>-4</v>
      </c>
      <c r="M53" s="20">
        <v>63</v>
      </c>
      <c r="N53" s="20">
        <f t="shared" si="14"/>
        <v>3</v>
      </c>
      <c r="O53" s="19">
        <v>60</v>
      </c>
      <c r="P53" s="19">
        <f t="shared" si="15"/>
        <v>15</v>
      </c>
      <c r="Q53" s="19">
        <v>45</v>
      </c>
      <c r="R53" t="e">
        <f>VLOOKUP(A53,#REF!,63,0)</f>
        <v>#REF!</v>
      </c>
    </row>
    <row r="54" spans="1:18" x14ac:dyDescent="0.25">
      <c r="A54" s="6" t="s">
        <v>36</v>
      </c>
      <c r="B54" s="19">
        <f t="shared" si="8"/>
        <v>-14</v>
      </c>
      <c r="C54" s="2">
        <f>VLOOKUP(A54,'Рейтинг места '!A:O,15,0)</f>
        <v>52</v>
      </c>
      <c r="D54" s="19">
        <f t="shared" si="9"/>
        <v>4</v>
      </c>
      <c r="E54" s="19">
        <v>38</v>
      </c>
      <c r="F54" s="19">
        <f t="shared" si="10"/>
        <v>5</v>
      </c>
      <c r="G54" s="19">
        <v>33</v>
      </c>
      <c r="H54" s="19">
        <f t="shared" si="11"/>
        <v>2</v>
      </c>
      <c r="I54" s="19">
        <v>31</v>
      </c>
      <c r="J54" s="19">
        <f t="shared" si="12"/>
        <v>10</v>
      </c>
      <c r="K54" s="19">
        <v>21</v>
      </c>
      <c r="L54" s="19">
        <f t="shared" si="13"/>
        <v>-13</v>
      </c>
      <c r="M54" s="20">
        <v>34</v>
      </c>
      <c r="N54" s="20">
        <f t="shared" si="14"/>
        <v>-3</v>
      </c>
      <c r="O54" s="19">
        <v>37</v>
      </c>
      <c r="P54" s="19">
        <f t="shared" si="15"/>
        <v>0</v>
      </c>
      <c r="Q54" s="19">
        <v>37</v>
      </c>
      <c r="R54" t="e">
        <f>VLOOKUP(A54,#REF!,63,0)</f>
        <v>#REF!</v>
      </c>
    </row>
    <row r="55" spans="1:18" x14ac:dyDescent="0.25">
      <c r="A55" s="6" t="s">
        <v>77</v>
      </c>
      <c r="B55" s="19">
        <f t="shared" si="8"/>
        <v>-7</v>
      </c>
      <c r="C55" s="2">
        <f>VLOOKUP(A55,'Рейтинг места '!A:O,15,0)</f>
        <v>52</v>
      </c>
      <c r="D55" s="19">
        <f t="shared" si="9"/>
        <v>12</v>
      </c>
      <c r="E55" s="19">
        <v>45</v>
      </c>
      <c r="F55" s="19">
        <f t="shared" si="10"/>
        <v>2</v>
      </c>
      <c r="G55" s="19">
        <v>43</v>
      </c>
      <c r="H55" s="19">
        <f t="shared" si="11"/>
        <v>4</v>
      </c>
      <c r="I55" s="19">
        <v>39</v>
      </c>
      <c r="J55" s="19">
        <f t="shared" si="12"/>
        <v>1</v>
      </c>
      <c r="K55" s="19">
        <v>38</v>
      </c>
      <c r="L55" s="19">
        <f t="shared" si="13"/>
        <v>5</v>
      </c>
      <c r="M55" s="20">
        <v>33</v>
      </c>
      <c r="N55" s="20">
        <f t="shared" si="14"/>
        <v>0</v>
      </c>
      <c r="O55" s="19">
        <v>33</v>
      </c>
      <c r="P55" s="19">
        <f t="shared" si="15"/>
        <v>8</v>
      </c>
      <c r="Q55" s="19">
        <v>25</v>
      </c>
      <c r="R55" t="e">
        <f>VLOOKUP(A55,#REF!,63,0)</f>
        <v>#REF!</v>
      </c>
    </row>
    <row r="56" spans="1:18" x14ac:dyDescent="0.25">
      <c r="A56" s="6" t="s">
        <v>72</v>
      </c>
      <c r="B56" s="19">
        <f t="shared" si="8"/>
        <v>17</v>
      </c>
      <c r="C56" s="2">
        <f>VLOOKUP(A56,'Рейтинг места '!A:O,15,0)</f>
        <v>54</v>
      </c>
      <c r="D56" s="19">
        <f t="shared" si="9"/>
        <v>22</v>
      </c>
      <c r="E56" s="19">
        <v>71</v>
      </c>
      <c r="F56" s="19">
        <f t="shared" si="10"/>
        <v>2</v>
      </c>
      <c r="G56" s="19">
        <v>69</v>
      </c>
      <c r="H56" s="19">
        <f t="shared" si="11"/>
        <v>3</v>
      </c>
      <c r="I56" s="19">
        <v>66</v>
      </c>
      <c r="J56" s="19">
        <f t="shared" si="12"/>
        <v>18</v>
      </c>
      <c r="K56" s="19">
        <v>48</v>
      </c>
      <c r="L56" s="19">
        <f t="shared" si="13"/>
        <v>-1</v>
      </c>
      <c r="M56" s="20">
        <v>49</v>
      </c>
      <c r="N56" s="20">
        <f t="shared" si="14"/>
        <v>3</v>
      </c>
      <c r="O56" s="19">
        <v>46</v>
      </c>
      <c r="P56" s="19">
        <f t="shared" si="15"/>
        <v>-6</v>
      </c>
      <c r="Q56" s="19">
        <v>52</v>
      </c>
      <c r="R56" t="e">
        <f>VLOOKUP(A56,#REF!,63,0)</f>
        <v>#REF!</v>
      </c>
    </row>
    <row r="57" spans="1:18" x14ac:dyDescent="0.25">
      <c r="A57" s="6" t="s">
        <v>25</v>
      </c>
      <c r="B57" s="19">
        <f t="shared" si="8"/>
        <v>21</v>
      </c>
      <c r="C57" s="2">
        <f>VLOOKUP(A57,'Рейтинг места '!A:O,15,0)</f>
        <v>54</v>
      </c>
      <c r="D57" s="19">
        <f t="shared" si="9"/>
        <v>20</v>
      </c>
      <c r="E57" s="19">
        <v>75</v>
      </c>
      <c r="F57" s="19">
        <f t="shared" si="10"/>
        <v>0</v>
      </c>
      <c r="G57" s="19">
        <v>75</v>
      </c>
      <c r="H57" s="19">
        <f t="shared" si="11"/>
        <v>5</v>
      </c>
      <c r="I57" s="19">
        <v>70</v>
      </c>
      <c r="J57" s="19">
        <f t="shared" si="12"/>
        <v>1</v>
      </c>
      <c r="K57" s="19">
        <v>69</v>
      </c>
      <c r="L57" s="19">
        <f t="shared" si="13"/>
        <v>14</v>
      </c>
      <c r="M57" s="20">
        <v>55</v>
      </c>
      <c r="N57" s="20">
        <f t="shared" si="14"/>
        <v>-3</v>
      </c>
      <c r="O57" s="19">
        <v>58</v>
      </c>
      <c r="P57" s="19">
        <f t="shared" si="15"/>
        <v>-11</v>
      </c>
      <c r="Q57" s="19">
        <v>69</v>
      </c>
      <c r="R57" t="e">
        <f>VLOOKUP(A57,#REF!,63,0)</f>
        <v>#REF!</v>
      </c>
    </row>
    <row r="58" spans="1:18" x14ac:dyDescent="0.25">
      <c r="A58" s="6" t="s">
        <v>74</v>
      </c>
      <c r="B58" s="19">
        <f t="shared" si="8"/>
        <v>-22</v>
      </c>
      <c r="C58" s="2">
        <f>VLOOKUP(A58,'Рейтинг места '!A:O,15,0)</f>
        <v>56</v>
      </c>
      <c r="D58" s="19">
        <f t="shared" si="9"/>
        <v>-6</v>
      </c>
      <c r="E58" s="19">
        <v>34</v>
      </c>
      <c r="F58" s="19">
        <f t="shared" si="10"/>
        <v>4</v>
      </c>
      <c r="G58" s="19">
        <v>30</v>
      </c>
      <c r="H58" s="19">
        <f t="shared" si="11"/>
        <v>-2</v>
      </c>
      <c r="I58" s="19">
        <v>32</v>
      </c>
      <c r="J58" s="19">
        <f t="shared" si="12"/>
        <v>-22</v>
      </c>
      <c r="K58" s="19">
        <v>54</v>
      </c>
      <c r="L58" s="19">
        <f t="shared" si="13"/>
        <v>14</v>
      </c>
      <c r="M58" s="20">
        <v>40</v>
      </c>
      <c r="N58" s="20">
        <f t="shared" si="14"/>
        <v>-5</v>
      </c>
      <c r="O58" s="19">
        <v>45</v>
      </c>
      <c r="P58" s="19">
        <f t="shared" si="15"/>
        <v>-12</v>
      </c>
      <c r="Q58" s="19">
        <v>57</v>
      </c>
      <c r="R58" t="e">
        <f>VLOOKUP(A58,#REF!,63,0)</f>
        <v>#REF!</v>
      </c>
    </row>
    <row r="59" spans="1:18" x14ac:dyDescent="0.25">
      <c r="A59" s="6" t="s">
        <v>92</v>
      </c>
      <c r="B59" s="19">
        <f t="shared" si="8"/>
        <v>24</v>
      </c>
      <c r="C59" s="2">
        <f>VLOOKUP(A59,'Рейтинг места '!A:O,15,0)</f>
        <v>57</v>
      </c>
      <c r="D59" s="19">
        <f t="shared" si="9"/>
        <v>-3</v>
      </c>
      <c r="E59" s="19">
        <v>81</v>
      </c>
      <c r="F59" s="19">
        <f t="shared" si="10"/>
        <v>-5</v>
      </c>
      <c r="G59" s="19">
        <v>86</v>
      </c>
      <c r="H59" s="19">
        <f t="shared" si="11"/>
        <v>0</v>
      </c>
      <c r="I59" s="19">
        <v>86</v>
      </c>
      <c r="J59" s="19">
        <f t="shared" si="12"/>
        <v>0</v>
      </c>
      <c r="K59" s="19">
        <v>86</v>
      </c>
      <c r="L59" s="19">
        <f t="shared" si="13"/>
        <v>2</v>
      </c>
      <c r="M59" s="20">
        <v>84</v>
      </c>
      <c r="N59" s="20">
        <f t="shared" si="14"/>
        <v>0</v>
      </c>
      <c r="O59" s="19">
        <v>84</v>
      </c>
      <c r="P59" s="19">
        <f t="shared" si="15"/>
        <v>1</v>
      </c>
      <c r="Q59" s="19">
        <v>83</v>
      </c>
      <c r="R59" t="e">
        <f>VLOOKUP(A59,#REF!,63,0)</f>
        <v>#REF!</v>
      </c>
    </row>
    <row r="60" spans="1:18" x14ac:dyDescent="0.25">
      <c r="A60" s="6" t="s">
        <v>69</v>
      </c>
      <c r="B60" s="19">
        <f t="shared" si="8"/>
        <v>2</v>
      </c>
      <c r="C60" s="2">
        <f>VLOOKUP(A60,'Рейтинг места '!A:O,15,0)</f>
        <v>58</v>
      </c>
      <c r="D60" s="19">
        <f t="shared" si="9"/>
        <v>1</v>
      </c>
      <c r="E60" s="19">
        <v>60</v>
      </c>
      <c r="F60" s="19">
        <f t="shared" si="10"/>
        <v>-8</v>
      </c>
      <c r="G60" s="19">
        <v>68</v>
      </c>
      <c r="H60" s="19">
        <f t="shared" si="11"/>
        <v>3</v>
      </c>
      <c r="I60" s="19">
        <v>65</v>
      </c>
      <c r="J60" s="19">
        <f t="shared" si="12"/>
        <v>-7</v>
      </c>
      <c r="K60" s="19">
        <v>72</v>
      </c>
      <c r="L60" s="19">
        <f t="shared" si="13"/>
        <v>13</v>
      </c>
      <c r="M60" s="20">
        <v>59</v>
      </c>
      <c r="N60" s="20">
        <f t="shared" si="14"/>
        <v>7</v>
      </c>
      <c r="O60" s="19">
        <v>52</v>
      </c>
      <c r="P60" s="19">
        <f t="shared" si="15"/>
        <v>-6</v>
      </c>
      <c r="Q60" s="19">
        <v>58</v>
      </c>
      <c r="R60" t="e">
        <f>VLOOKUP(A60,#REF!,63,0)</f>
        <v>#REF!</v>
      </c>
    </row>
    <row r="61" spans="1:18" x14ac:dyDescent="0.25">
      <c r="A61" s="6" t="s">
        <v>17</v>
      </c>
      <c r="B61" s="19">
        <f t="shared" si="8"/>
        <v>-2</v>
      </c>
      <c r="C61" s="2">
        <f>VLOOKUP(A61,'Рейтинг места '!A:O,15,0)</f>
        <v>59</v>
      </c>
      <c r="D61" s="19">
        <f t="shared" si="9"/>
        <v>-8</v>
      </c>
      <c r="E61" s="19">
        <v>57</v>
      </c>
      <c r="F61" s="19">
        <f t="shared" si="10"/>
        <v>20</v>
      </c>
      <c r="G61" s="19">
        <v>37</v>
      </c>
      <c r="H61" s="19">
        <f t="shared" si="11"/>
        <v>-9</v>
      </c>
      <c r="I61" s="19">
        <v>46</v>
      </c>
      <c r="J61" s="19">
        <f t="shared" si="12"/>
        <v>-18</v>
      </c>
      <c r="K61" s="19">
        <v>64</v>
      </c>
      <c r="L61" s="19">
        <f t="shared" si="13"/>
        <v>-1</v>
      </c>
      <c r="M61" s="20">
        <v>65</v>
      </c>
      <c r="N61" s="20">
        <f t="shared" si="14"/>
        <v>2</v>
      </c>
      <c r="O61" s="19">
        <v>63</v>
      </c>
      <c r="P61" s="19">
        <f t="shared" si="15"/>
        <v>12</v>
      </c>
      <c r="Q61" s="19">
        <v>51</v>
      </c>
      <c r="R61" t="e">
        <f>VLOOKUP(A61,#REF!,63,0)</f>
        <v>#REF!</v>
      </c>
    </row>
    <row r="62" spans="1:18" x14ac:dyDescent="0.25">
      <c r="A62" s="6" t="s">
        <v>73</v>
      </c>
      <c r="B62" s="19">
        <f t="shared" si="8"/>
        <v>16</v>
      </c>
      <c r="C62" s="2">
        <f>VLOOKUP(A62,'Рейтинг места '!A:O,15,0)</f>
        <v>60</v>
      </c>
      <c r="D62" s="19">
        <f t="shared" si="9"/>
        <v>-4</v>
      </c>
      <c r="E62" s="19">
        <v>76</v>
      </c>
      <c r="F62" s="19">
        <f t="shared" si="10"/>
        <v>-3</v>
      </c>
      <c r="G62" s="19">
        <v>79</v>
      </c>
      <c r="H62" s="19">
        <f t="shared" si="11"/>
        <v>-4</v>
      </c>
      <c r="I62" s="19">
        <v>83</v>
      </c>
      <c r="J62" s="19">
        <f t="shared" si="12"/>
        <v>1</v>
      </c>
      <c r="K62" s="19">
        <v>82</v>
      </c>
      <c r="L62" s="19">
        <f t="shared" si="13"/>
        <v>2</v>
      </c>
      <c r="M62" s="20">
        <v>80</v>
      </c>
      <c r="N62" s="20">
        <f t="shared" si="14"/>
        <v>8</v>
      </c>
      <c r="O62" s="19">
        <v>72</v>
      </c>
      <c r="P62" s="19">
        <f t="shared" si="15"/>
        <v>-1</v>
      </c>
      <c r="Q62" s="19">
        <v>73</v>
      </c>
      <c r="R62" t="e">
        <f>VLOOKUP(A62,#REF!,63,0)</f>
        <v>#REF!</v>
      </c>
    </row>
    <row r="63" spans="1:18" x14ac:dyDescent="0.25">
      <c r="A63" s="6" t="s">
        <v>37</v>
      </c>
      <c r="B63" s="19">
        <f t="shared" si="8"/>
        <v>9</v>
      </c>
      <c r="C63" s="2">
        <f>VLOOKUP(A63,'Рейтинг места '!A:O,15,0)</f>
        <v>61</v>
      </c>
      <c r="D63" s="19">
        <f t="shared" si="9"/>
        <v>10</v>
      </c>
      <c r="E63" s="19">
        <v>70</v>
      </c>
      <c r="F63" s="19">
        <f t="shared" si="10"/>
        <v>-2</v>
      </c>
      <c r="G63" s="19">
        <v>72</v>
      </c>
      <c r="H63" s="19">
        <f t="shared" si="11"/>
        <v>-8</v>
      </c>
      <c r="I63" s="19">
        <v>80</v>
      </c>
      <c r="J63" s="19">
        <f t="shared" si="12"/>
        <v>3</v>
      </c>
      <c r="K63" s="19">
        <v>77</v>
      </c>
      <c r="L63" s="19">
        <f t="shared" si="13"/>
        <v>17</v>
      </c>
      <c r="M63" s="20">
        <v>60</v>
      </c>
      <c r="N63" s="20">
        <f t="shared" si="14"/>
        <v>-2</v>
      </c>
      <c r="O63" s="19">
        <v>62</v>
      </c>
      <c r="P63" s="19">
        <f t="shared" si="15"/>
        <v>0</v>
      </c>
      <c r="Q63" s="19">
        <v>62</v>
      </c>
      <c r="R63" t="e">
        <f>VLOOKUP(A63,#REF!,63,0)</f>
        <v>#REF!</v>
      </c>
    </row>
    <row r="64" spans="1:18" x14ac:dyDescent="0.25">
      <c r="A64" s="6" t="s">
        <v>54</v>
      </c>
      <c r="B64" s="19">
        <f t="shared" si="8"/>
        <v>-14</v>
      </c>
      <c r="C64" s="2">
        <f>VLOOKUP(A64,'Рейтинг места '!A:O,15,0)</f>
        <v>62</v>
      </c>
      <c r="D64" s="19">
        <f t="shared" si="9"/>
        <v>11</v>
      </c>
      <c r="E64" s="19">
        <v>48</v>
      </c>
      <c r="F64" s="19">
        <f t="shared" si="10"/>
        <v>4</v>
      </c>
      <c r="G64" s="19">
        <v>44</v>
      </c>
      <c r="H64" s="19">
        <f t="shared" si="11"/>
        <v>3</v>
      </c>
      <c r="I64" s="19">
        <v>41</v>
      </c>
      <c r="J64" s="19">
        <f t="shared" si="12"/>
        <v>5</v>
      </c>
      <c r="K64" s="19">
        <v>36</v>
      </c>
      <c r="L64" s="19">
        <f t="shared" si="13"/>
        <v>-1</v>
      </c>
      <c r="M64" s="20">
        <v>37</v>
      </c>
      <c r="N64" s="20">
        <f t="shared" si="14"/>
        <v>2</v>
      </c>
      <c r="O64" s="19">
        <v>35</v>
      </c>
      <c r="P64" s="19">
        <f t="shared" si="15"/>
        <v>2</v>
      </c>
      <c r="Q64" s="19">
        <v>33</v>
      </c>
      <c r="R64" t="e">
        <f>VLOOKUP(A64,#REF!,63,0)</f>
        <v>#REF!</v>
      </c>
    </row>
    <row r="65" spans="1:18" x14ac:dyDescent="0.25">
      <c r="A65" s="6" t="s">
        <v>67</v>
      </c>
      <c r="B65" s="19">
        <f t="shared" si="8"/>
        <v>-6</v>
      </c>
      <c r="C65" s="2">
        <f>VLOOKUP(A65,'Рейтинг места '!A:O,15,0)</f>
        <v>62</v>
      </c>
      <c r="D65" s="19">
        <f t="shared" si="9"/>
        <v>6</v>
      </c>
      <c r="E65" s="19">
        <v>56</v>
      </c>
      <c r="F65" s="19">
        <f t="shared" si="10"/>
        <v>0</v>
      </c>
      <c r="G65" s="19">
        <v>56</v>
      </c>
      <c r="H65" s="19">
        <f t="shared" si="11"/>
        <v>5</v>
      </c>
      <c r="I65" s="19">
        <v>51</v>
      </c>
      <c r="J65" s="19">
        <f t="shared" si="12"/>
        <v>12</v>
      </c>
      <c r="K65" s="19">
        <v>39</v>
      </c>
      <c r="L65" s="19">
        <f t="shared" si="13"/>
        <v>-11</v>
      </c>
      <c r="M65" s="20">
        <v>50</v>
      </c>
      <c r="N65" s="20">
        <f t="shared" si="14"/>
        <v>1</v>
      </c>
      <c r="O65" s="19">
        <v>49</v>
      </c>
      <c r="P65" s="19">
        <f t="shared" si="15"/>
        <v>-13</v>
      </c>
      <c r="Q65" s="19">
        <v>62</v>
      </c>
      <c r="R65" t="e">
        <f>VLOOKUP(A65,#REF!,63,0)</f>
        <v>#REF!</v>
      </c>
    </row>
    <row r="66" spans="1:18" x14ac:dyDescent="0.25">
      <c r="A66" s="6" t="s">
        <v>40</v>
      </c>
      <c r="B66" s="19">
        <f t="shared" si="8"/>
        <v>-2</v>
      </c>
      <c r="C66" s="2">
        <f>VLOOKUP(A66,'Рейтинг места '!A:O,15,0)</f>
        <v>64</v>
      </c>
      <c r="D66" s="19">
        <f t="shared" si="9"/>
        <v>8</v>
      </c>
      <c r="E66" s="19">
        <v>62</v>
      </c>
      <c r="F66" s="19">
        <f t="shared" si="10"/>
        <v>2</v>
      </c>
      <c r="G66" s="19">
        <v>60</v>
      </c>
      <c r="H66" s="19">
        <f t="shared" si="11"/>
        <v>2</v>
      </c>
      <c r="I66" s="19">
        <v>58</v>
      </c>
      <c r="J66" s="19">
        <f t="shared" si="12"/>
        <v>-4</v>
      </c>
      <c r="K66" s="19">
        <v>62</v>
      </c>
      <c r="L66" s="19">
        <f t="shared" si="13"/>
        <v>8</v>
      </c>
      <c r="M66" s="20">
        <v>54</v>
      </c>
      <c r="N66" s="20">
        <f t="shared" si="14"/>
        <v>-9</v>
      </c>
      <c r="O66" s="19">
        <v>63</v>
      </c>
      <c r="P66" s="19">
        <f t="shared" si="15"/>
        <v>28</v>
      </c>
      <c r="Q66" s="19">
        <v>35</v>
      </c>
      <c r="R66" t="e">
        <f>VLOOKUP(A66,#REF!,63,0)</f>
        <v>#REF!</v>
      </c>
    </row>
    <row r="67" spans="1:18" x14ac:dyDescent="0.25">
      <c r="A67" s="6" t="s">
        <v>85</v>
      </c>
      <c r="B67" s="19">
        <f t="shared" ref="B67:B88" si="16">E67-C67</f>
        <v>4</v>
      </c>
      <c r="C67" s="2">
        <f>VLOOKUP(A67,'Рейтинг места '!A:O,15,0)</f>
        <v>64</v>
      </c>
      <c r="D67" s="19">
        <f t="shared" ref="D67:D88" si="17">E67-M67</f>
        <v>-14</v>
      </c>
      <c r="E67" s="19">
        <v>68</v>
      </c>
      <c r="F67" s="19">
        <f t="shared" ref="F67:F88" si="18">E67-G67</f>
        <v>-6</v>
      </c>
      <c r="G67" s="19">
        <v>74</v>
      </c>
      <c r="H67" s="19">
        <f t="shared" ref="H67:H88" si="19">G67-I67</f>
        <v>-1</v>
      </c>
      <c r="I67" s="19">
        <v>75</v>
      </c>
      <c r="J67" s="19">
        <f t="shared" ref="J67:J88" si="20">I67-K67</f>
        <v>-1</v>
      </c>
      <c r="K67" s="19">
        <v>76</v>
      </c>
      <c r="L67" s="19">
        <f t="shared" ref="L67:L88" si="21">K67-M67</f>
        <v>-6</v>
      </c>
      <c r="M67" s="20">
        <v>82</v>
      </c>
      <c r="N67" s="20">
        <f t="shared" ref="N67:N88" si="22">M67-O67</f>
        <v>3</v>
      </c>
      <c r="O67" s="19">
        <v>79</v>
      </c>
      <c r="P67" s="19">
        <f t="shared" ref="P67:P88" si="23">O67-Q67</f>
        <v>-1</v>
      </c>
      <c r="Q67" s="19">
        <v>80</v>
      </c>
      <c r="R67" t="e">
        <f>VLOOKUP(A67,#REF!,63,0)</f>
        <v>#REF!</v>
      </c>
    </row>
    <row r="68" spans="1:18" x14ac:dyDescent="0.25">
      <c r="A68" s="6" t="s">
        <v>18</v>
      </c>
      <c r="B68" s="19">
        <f t="shared" si="16"/>
        <v>5</v>
      </c>
      <c r="C68" s="2">
        <f>VLOOKUP(A68,'Рейтинг места '!A:O,15,0)</f>
        <v>66</v>
      </c>
      <c r="D68" s="19">
        <f t="shared" si="17"/>
        <v>1</v>
      </c>
      <c r="E68" s="19">
        <v>71</v>
      </c>
      <c r="F68" s="19">
        <f t="shared" si="18"/>
        <v>8</v>
      </c>
      <c r="G68" s="19">
        <v>63</v>
      </c>
      <c r="H68" s="19">
        <f t="shared" si="19"/>
        <v>0</v>
      </c>
      <c r="I68" s="19">
        <v>63</v>
      </c>
      <c r="J68" s="19">
        <f t="shared" si="20"/>
        <v>-11</v>
      </c>
      <c r="K68" s="19">
        <v>74</v>
      </c>
      <c r="L68" s="19">
        <f t="shared" si="21"/>
        <v>4</v>
      </c>
      <c r="M68" s="20">
        <v>70</v>
      </c>
      <c r="N68" s="20">
        <f t="shared" si="22"/>
        <v>3</v>
      </c>
      <c r="O68" s="19">
        <v>67</v>
      </c>
      <c r="P68" s="19">
        <f t="shared" si="23"/>
        <v>-12</v>
      </c>
      <c r="Q68" s="19">
        <v>79</v>
      </c>
      <c r="R68" t="e">
        <f>VLOOKUP(A68,#REF!,63,0)</f>
        <v>#REF!</v>
      </c>
    </row>
    <row r="69" spans="1:18" x14ac:dyDescent="0.25">
      <c r="A69" s="6" t="s">
        <v>14</v>
      </c>
      <c r="B69" s="19">
        <f t="shared" si="16"/>
        <v>-13</v>
      </c>
      <c r="C69" s="2">
        <f>VLOOKUP(A69,'Рейтинг места '!A:O,15,0)</f>
        <v>67</v>
      </c>
      <c r="D69" s="19">
        <f t="shared" si="17"/>
        <v>12</v>
      </c>
      <c r="E69" s="19">
        <v>54</v>
      </c>
      <c r="F69" s="19">
        <f t="shared" si="18"/>
        <v>-4</v>
      </c>
      <c r="G69" s="19">
        <v>58</v>
      </c>
      <c r="H69" s="19">
        <f t="shared" si="19"/>
        <v>2</v>
      </c>
      <c r="I69" s="19">
        <v>56</v>
      </c>
      <c r="J69" s="19">
        <f t="shared" si="20"/>
        <v>14</v>
      </c>
      <c r="K69" s="19">
        <v>42</v>
      </c>
      <c r="L69" s="19">
        <f t="shared" si="21"/>
        <v>0</v>
      </c>
      <c r="M69" s="20">
        <v>42</v>
      </c>
      <c r="N69" s="20">
        <f t="shared" si="22"/>
        <v>1</v>
      </c>
      <c r="O69" s="19">
        <v>41</v>
      </c>
      <c r="P69" s="19">
        <f t="shared" si="23"/>
        <v>-9</v>
      </c>
      <c r="Q69" s="19">
        <v>50</v>
      </c>
      <c r="R69" t="e">
        <f>VLOOKUP(A69,#REF!,63,0)</f>
        <v>#REF!</v>
      </c>
    </row>
    <row r="70" spans="1:18" x14ac:dyDescent="0.25">
      <c r="A70" s="6" t="s">
        <v>61</v>
      </c>
      <c r="B70" s="19">
        <f t="shared" si="16"/>
        <v>-25</v>
      </c>
      <c r="C70" s="2">
        <f>VLOOKUP(A70,'Рейтинг места '!A:O,15,0)</f>
        <v>68</v>
      </c>
      <c r="D70" s="19">
        <f t="shared" si="17"/>
        <v>26</v>
      </c>
      <c r="E70" s="19">
        <v>43</v>
      </c>
      <c r="F70" s="19">
        <f t="shared" si="18"/>
        <v>2</v>
      </c>
      <c r="G70" s="19">
        <v>41</v>
      </c>
      <c r="H70" s="19">
        <f t="shared" si="19"/>
        <v>-10</v>
      </c>
      <c r="I70" s="19">
        <v>51</v>
      </c>
      <c r="J70" s="19">
        <f t="shared" si="20"/>
        <v>1</v>
      </c>
      <c r="K70" s="19">
        <v>50</v>
      </c>
      <c r="L70" s="19">
        <f t="shared" si="21"/>
        <v>33</v>
      </c>
      <c r="M70" s="20">
        <v>17</v>
      </c>
      <c r="N70" s="20">
        <f t="shared" si="22"/>
        <v>0</v>
      </c>
      <c r="O70" s="19">
        <v>17</v>
      </c>
      <c r="P70" s="19">
        <f t="shared" si="23"/>
        <v>-9</v>
      </c>
      <c r="Q70" s="19">
        <v>26</v>
      </c>
      <c r="R70" t="e">
        <f>VLOOKUP(A70,#REF!,63,0)</f>
        <v>#REF!</v>
      </c>
    </row>
    <row r="71" spans="1:18" x14ac:dyDescent="0.25">
      <c r="A71" s="6" t="s">
        <v>2</v>
      </c>
      <c r="B71" s="19">
        <f t="shared" si="16"/>
        <v>17</v>
      </c>
      <c r="C71" s="2">
        <f>VLOOKUP(A71,'Рейтинг места '!A:O,15,0)</f>
        <v>69</v>
      </c>
      <c r="D71" s="19">
        <f t="shared" si="17"/>
        <v>5</v>
      </c>
      <c r="E71" s="19">
        <v>86</v>
      </c>
      <c r="F71" s="19">
        <f t="shared" si="18"/>
        <v>4</v>
      </c>
      <c r="G71" s="19">
        <v>82</v>
      </c>
      <c r="H71" s="19">
        <f t="shared" si="19"/>
        <v>13</v>
      </c>
      <c r="I71" s="19">
        <v>69</v>
      </c>
      <c r="J71" s="19">
        <f t="shared" si="20"/>
        <v>25</v>
      </c>
      <c r="K71" s="19">
        <v>44</v>
      </c>
      <c r="L71" s="19">
        <f t="shared" si="21"/>
        <v>-37</v>
      </c>
      <c r="M71" s="20">
        <v>81</v>
      </c>
      <c r="N71" s="20">
        <f t="shared" si="22"/>
        <v>4</v>
      </c>
      <c r="O71" s="19">
        <v>77</v>
      </c>
      <c r="P71" s="19">
        <f t="shared" si="23"/>
        <v>13</v>
      </c>
      <c r="Q71" s="19">
        <v>64</v>
      </c>
      <c r="R71" t="e">
        <f>VLOOKUP(A71,#REF!,63,0)</f>
        <v>#REF!</v>
      </c>
    </row>
    <row r="72" spans="1:18" x14ac:dyDescent="0.25">
      <c r="A72" s="6" t="s">
        <v>70</v>
      </c>
      <c r="B72" s="19">
        <f t="shared" si="16"/>
        <v>-21</v>
      </c>
      <c r="C72" s="2">
        <f>VLOOKUP(A72,'Рейтинг места '!A:O,15,0)</f>
        <v>70</v>
      </c>
      <c r="D72" s="19">
        <f t="shared" si="17"/>
        <v>13</v>
      </c>
      <c r="E72" s="19">
        <v>49</v>
      </c>
      <c r="F72" s="19">
        <f t="shared" si="18"/>
        <v>3</v>
      </c>
      <c r="G72" s="19">
        <v>46</v>
      </c>
      <c r="H72" s="19">
        <f t="shared" si="19"/>
        <v>7</v>
      </c>
      <c r="I72" s="19">
        <v>39</v>
      </c>
      <c r="J72" s="19">
        <f t="shared" si="20"/>
        <v>-1</v>
      </c>
      <c r="K72" s="19">
        <v>40</v>
      </c>
      <c r="L72" s="19">
        <f t="shared" si="21"/>
        <v>4</v>
      </c>
      <c r="M72" s="20">
        <v>36</v>
      </c>
      <c r="N72" s="20">
        <f t="shared" si="22"/>
        <v>4</v>
      </c>
      <c r="O72" s="19">
        <v>32</v>
      </c>
      <c r="P72" s="19">
        <f t="shared" si="23"/>
        <v>3</v>
      </c>
      <c r="Q72" s="19">
        <v>29</v>
      </c>
      <c r="R72" t="e">
        <f>VLOOKUP(A72,#REF!,63,0)</f>
        <v>#REF!</v>
      </c>
    </row>
    <row r="73" spans="1:18" x14ac:dyDescent="0.25">
      <c r="A73" s="6" t="s">
        <v>10</v>
      </c>
      <c r="B73" s="19">
        <f t="shared" si="16"/>
        <v>-6</v>
      </c>
      <c r="C73" s="2">
        <f>VLOOKUP(A73,'Рейтинг места '!A:O,15,0)</f>
        <v>71</v>
      </c>
      <c r="D73" s="19">
        <f t="shared" si="17"/>
        <v>4</v>
      </c>
      <c r="E73" s="19">
        <v>65</v>
      </c>
      <c r="F73" s="19">
        <f t="shared" si="18"/>
        <v>4</v>
      </c>
      <c r="G73" s="19">
        <v>61</v>
      </c>
      <c r="H73" s="19">
        <f t="shared" si="19"/>
        <v>1</v>
      </c>
      <c r="I73" s="19">
        <v>60</v>
      </c>
      <c r="J73" s="19">
        <f t="shared" si="20"/>
        <v>5</v>
      </c>
      <c r="K73" s="19">
        <v>55</v>
      </c>
      <c r="L73" s="19">
        <f t="shared" si="21"/>
        <v>-6</v>
      </c>
      <c r="M73" s="20">
        <v>61</v>
      </c>
      <c r="N73" s="20">
        <f t="shared" si="22"/>
        <v>2</v>
      </c>
      <c r="O73" s="19">
        <v>59</v>
      </c>
      <c r="P73" s="19">
        <f t="shared" si="23"/>
        <v>-6</v>
      </c>
      <c r="Q73" s="19">
        <v>65</v>
      </c>
      <c r="R73" t="e">
        <f>VLOOKUP(A73,#REF!,63,0)</f>
        <v>#REF!</v>
      </c>
    </row>
    <row r="74" spans="1:18" x14ac:dyDescent="0.25">
      <c r="A74" s="6" t="s">
        <v>76</v>
      </c>
      <c r="B74" s="19">
        <f t="shared" si="16"/>
        <v>-6</v>
      </c>
      <c r="C74" s="2">
        <f>VLOOKUP(A74,'Рейтинг места '!A:O,15,0)</f>
        <v>72</v>
      </c>
      <c r="D74" s="19">
        <f t="shared" si="17"/>
        <v>8</v>
      </c>
      <c r="E74" s="19">
        <v>66</v>
      </c>
      <c r="F74" s="19">
        <f t="shared" si="18"/>
        <v>-6</v>
      </c>
      <c r="G74" s="19">
        <v>72</v>
      </c>
      <c r="H74" s="19">
        <f t="shared" si="19"/>
        <v>-5</v>
      </c>
      <c r="I74" s="19">
        <v>77</v>
      </c>
      <c r="J74" s="19">
        <f t="shared" si="20"/>
        <v>14</v>
      </c>
      <c r="K74" s="19">
        <v>63</v>
      </c>
      <c r="L74" s="19">
        <f t="shared" si="21"/>
        <v>5</v>
      </c>
      <c r="M74" s="20">
        <v>58</v>
      </c>
      <c r="N74" s="20">
        <f t="shared" si="22"/>
        <v>1</v>
      </c>
      <c r="O74" s="19">
        <v>57</v>
      </c>
      <c r="P74" s="19">
        <f t="shared" si="23"/>
        <v>4</v>
      </c>
      <c r="Q74" s="19">
        <v>53</v>
      </c>
      <c r="R74" t="e">
        <f>VLOOKUP(A74,#REF!,63,0)</f>
        <v>#REF!</v>
      </c>
    </row>
    <row r="75" spans="1:18" x14ac:dyDescent="0.25">
      <c r="A75" s="6" t="s">
        <v>42</v>
      </c>
      <c r="B75" s="19">
        <f t="shared" si="16"/>
        <v>-11</v>
      </c>
      <c r="C75" s="2">
        <f>VLOOKUP(A75,'Рейтинг места '!A:O,15,0)</f>
        <v>73</v>
      </c>
      <c r="D75" s="19">
        <f t="shared" si="17"/>
        <v>35</v>
      </c>
      <c r="E75" s="19">
        <v>62</v>
      </c>
      <c r="F75" s="19">
        <f t="shared" si="18"/>
        <v>0</v>
      </c>
      <c r="G75" s="19">
        <v>62</v>
      </c>
      <c r="H75" s="19">
        <f t="shared" si="19"/>
        <v>-2</v>
      </c>
      <c r="I75" s="19">
        <v>64</v>
      </c>
      <c r="J75" s="19">
        <f t="shared" si="20"/>
        <v>-1</v>
      </c>
      <c r="K75" s="19">
        <v>65</v>
      </c>
      <c r="L75" s="19">
        <f t="shared" si="21"/>
        <v>38</v>
      </c>
      <c r="M75" s="20">
        <v>27</v>
      </c>
      <c r="N75" s="20">
        <f t="shared" si="22"/>
        <v>2</v>
      </c>
      <c r="O75" s="19">
        <v>25</v>
      </c>
      <c r="P75" s="19">
        <f t="shared" si="23"/>
        <v>7</v>
      </c>
      <c r="Q75" s="19">
        <v>18</v>
      </c>
      <c r="R75" t="e">
        <f>VLOOKUP(A75,#REF!,63,0)</f>
        <v>#REF!</v>
      </c>
    </row>
    <row r="76" spans="1:18" x14ac:dyDescent="0.25">
      <c r="A76" s="6" t="s">
        <v>91</v>
      </c>
      <c r="B76" s="19">
        <f t="shared" si="16"/>
        <v>-7</v>
      </c>
      <c r="C76" s="2">
        <f>VLOOKUP(A76,'Рейтинг места '!A:O,15,0)</f>
        <v>74</v>
      </c>
      <c r="D76" s="19">
        <f t="shared" si="17"/>
        <v>24</v>
      </c>
      <c r="E76" s="19">
        <v>67</v>
      </c>
      <c r="F76" s="19">
        <f t="shared" si="18"/>
        <v>-3</v>
      </c>
      <c r="G76" s="19">
        <v>70</v>
      </c>
      <c r="H76" s="19">
        <f t="shared" si="19"/>
        <v>2</v>
      </c>
      <c r="I76" s="19">
        <v>68</v>
      </c>
      <c r="J76" s="19">
        <f t="shared" si="20"/>
        <v>11</v>
      </c>
      <c r="K76" s="19">
        <v>57</v>
      </c>
      <c r="L76" s="19">
        <f t="shared" si="21"/>
        <v>14</v>
      </c>
      <c r="M76" s="20">
        <v>43</v>
      </c>
      <c r="N76" s="20">
        <f t="shared" si="22"/>
        <v>4</v>
      </c>
      <c r="O76" s="19">
        <v>39</v>
      </c>
      <c r="P76" s="19">
        <f t="shared" si="23"/>
        <v>-7</v>
      </c>
      <c r="Q76" s="19">
        <v>46</v>
      </c>
      <c r="R76" t="e">
        <f>VLOOKUP(A76,#REF!,63,0)</f>
        <v>#REF!</v>
      </c>
    </row>
    <row r="77" spans="1:18" x14ac:dyDescent="0.25">
      <c r="A77" s="6" t="s">
        <v>7</v>
      </c>
      <c r="B77" s="19">
        <f t="shared" si="16"/>
        <v>-6</v>
      </c>
      <c r="C77" s="2">
        <f>VLOOKUP(A77,'Рейтинг места '!A:O,15,0)</f>
        <v>75</v>
      </c>
      <c r="D77" s="19">
        <f t="shared" si="17"/>
        <v>-3</v>
      </c>
      <c r="E77" s="19">
        <v>69</v>
      </c>
      <c r="F77" s="19">
        <f t="shared" si="18"/>
        <v>2</v>
      </c>
      <c r="G77" s="19">
        <v>67</v>
      </c>
      <c r="H77" s="19">
        <f t="shared" si="19"/>
        <v>6</v>
      </c>
      <c r="I77" s="19">
        <v>61</v>
      </c>
      <c r="J77" s="19">
        <f t="shared" si="20"/>
        <v>29</v>
      </c>
      <c r="K77" s="19">
        <v>32</v>
      </c>
      <c r="L77" s="19">
        <f t="shared" si="21"/>
        <v>-40</v>
      </c>
      <c r="M77" s="20">
        <v>72</v>
      </c>
      <c r="N77" s="20">
        <f t="shared" si="22"/>
        <v>-14</v>
      </c>
      <c r="O77" s="19">
        <v>86</v>
      </c>
      <c r="P77" s="19">
        <f t="shared" si="23"/>
        <v>4</v>
      </c>
      <c r="Q77" s="19">
        <v>82</v>
      </c>
      <c r="R77" t="e">
        <f>VLOOKUP(A77,#REF!,63,0)</f>
        <v>#REF!</v>
      </c>
    </row>
    <row r="78" spans="1:18" x14ac:dyDescent="0.25">
      <c r="A78" s="6" t="s">
        <v>46</v>
      </c>
      <c r="B78" s="19">
        <f t="shared" si="16"/>
        <v>-2</v>
      </c>
      <c r="C78" s="2">
        <f>VLOOKUP(A78,'Рейтинг места '!A:O,15,0)</f>
        <v>76</v>
      </c>
      <c r="D78" s="19">
        <f t="shared" si="17"/>
        <v>-11</v>
      </c>
      <c r="E78" s="19">
        <v>74</v>
      </c>
      <c r="F78" s="19">
        <f t="shared" si="18"/>
        <v>9</v>
      </c>
      <c r="G78" s="19">
        <v>65</v>
      </c>
      <c r="H78" s="19">
        <f t="shared" si="19"/>
        <v>-7</v>
      </c>
      <c r="I78" s="19">
        <v>72</v>
      </c>
      <c r="J78" s="19">
        <f t="shared" si="20"/>
        <v>-7</v>
      </c>
      <c r="K78" s="19">
        <v>79</v>
      </c>
      <c r="L78" s="19">
        <f t="shared" si="21"/>
        <v>-6</v>
      </c>
      <c r="M78" s="20">
        <v>85</v>
      </c>
      <c r="N78" s="20">
        <f t="shared" si="22"/>
        <v>2</v>
      </c>
      <c r="O78" s="19">
        <v>83</v>
      </c>
      <c r="P78" s="19">
        <f t="shared" si="23"/>
        <v>-2</v>
      </c>
      <c r="Q78" s="19">
        <v>85</v>
      </c>
      <c r="R78" t="e">
        <f>VLOOKUP(A78,#REF!,63,0)</f>
        <v>#REF!</v>
      </c>
    </row>
    <row r="79" spans="1:18" x14ac:dyDescent="0.25">
      <c r="A79" s="6" t="s">
        <v>32</v>
      </c>
      <c r="B79" s="19">
        <f t="shared" si="16"/>
        <v>1</v>
      </c>
      <c r="C79" s="2">
        <f>VLOOKUP(A79,'Рейтинг места '!A:O,15,0)</f>
        <v>76</v>
      </c>
      <c r="D79" s="19">
        <f t="shared" si="17"/>
        <v>4</v>
      </c>
      <c r="E79" s="19">
        <v>77</v>
      </c>
      <c r="F79" s="19">
        <f t="shared" si="18"/>
        <v>-4</v>
      </c>
      <c r="G79" s="19">
        <v>81</v>
      </c>
      <c r="H79" s="19">
        <f t="shared" si="19"/>
        <v>8</v>
      </c>
      <c r="I79" s="19">
        <v>73</v>
      </c>
      <c r="J79" s="19">
        <f t="shared" si="20"/>
        <v>-2</v>
      </c>
      <c r="K79" s="19">
        <v>75</v>
      </c>
      <c r="L79" s="19">
        <f t="shared" si="21"/>
        <v>2</v>
      </c>
      <c r="M79" s="20">
        <v>73</v>
      </c>
      <c r="N79" s="20">
        <f t="shared" si="22"/>
        <v>3</v>
      </c>
      <c r="O79" s="19">
        <v>70</v>
      </c>
      <c r="P79" s="19">
        <f t="shared" si="23"/>
        <v>23</v>
      </c>
      <c r="Q79" s="19">
        <v>47</v>
      </c>
      <c r="R79" t="e">
        <f>VLOOKUP(A79,#REF!,63,0)</f>
        <v>#REF!</v>
      </c>
    </row>
    <row r="80" spans="1:18" x14ac:dyDescent="0.25">
      <c r="A80" s="6" t="s">
        <v>48</v>
      </c>
      <c r="B80" s="19">
        <f t="shared" si="16"/>
        <v>2</v>
      </c>
      <c r="C80" s="2">
        <f>VLOOKUP(A80,'Рейтинг места '!A:O,15,0)</f>
        <v>78</v>
      </c>
      <c r="D80" s="19">
        <f t="shared" si="17"/>
        <v>4</v>
      </c>
      <c r="E80" s="19">
        <v>80</v>
      </c>
      <c r="F80" s="19">
        <f t="shared" si="18"/>
        <v>0</v>
      </c>
      <c r="G80" s="19">
        <v>80</v>
      </c>
      <c r="H80" s="19">
        <f t="shared" si="19"/>
        <v>-1</v>
      </c>
      <c r="I80" s="19">
        <v>81</v>
      </c>
      <c r="J80" s="19">
        <f t="shared" si="20"/>
        <v>3</v>
      </c>
      <c r="K80" s="19">
        <v>78</v>
      </c>
      <c r="L80" s="19">
        <f t="shared" si="21"/>
        <v>2</v>
      </c>
      <c r="M80" s="20">
        <v>76</v>
      </c>
      <c r="N80" s="20">
        <f t="shared" si="22"/>
        <v>3</v>
      </c>
      <c r="O80" s="19">
        <v>73</v>
      </c>
      <c r="P80" s="19">
        <f t="shared" si="23"/>
        <v>-8</v>
      </c>
      <c r="Q80" s="19">
        <v>81</v>
      </c>
      <c r="R80" t="e">
        <f>VLOOKUP(A80,#REF!,63,0)</f>
        <v>#REF!</v>
      </c>
    </row>
    <row r="81" spans="1:18" x14ac:dyDescent="0.25">
      <c r="A81" s="6" t="s">
        <v>30</v>
      </c>
      <c r="B81" s="19">
        <f t="shared" si="16"/>
        <v>-32</v>
      </c>
      <c r="C81" s="2">
        <f>VLOOKUP(A81,'Рейтинг места '!A:O,15,0)</f>
        <v>79</v>
      </c>
      <c r="D81" s="19">
        <f t="shared" si="17"/>
        <v>16</v>
      </c>
      <c r="E81" s="19">
        <v>47</v>
      </c>
      <c r="F81" s="19">
        <f t="shared" si="18"/>
        <v>0</v>
      </c>
      <c r="G81" s="19">
        <v>47</v>
      </c>
      <c r="H81" s="19">
        <f t="shared" si="19"/>
        <v>4</v>
      </c>
      <c r="I81" s="19">
        <v>43</v>
      </c>
      <c r="J81" s="19">
        <f t="shared" si="20"/>
        <v>24</v>
      </c>
      <c r="K81" s="19">
        <v>19</v>
      </c>
      <c r="L81" s="19">
        <f t="shared" si="21"/>
        <v>-12</v>
      </c>
      <c r="M81" s="20">
        <v>31</v>
      </c>
      <c r="N81" s="20">
        <f t="shared" si="22"/>
        <v>4</v>
      </c>
      <c r="O81" s="19">
        <v>27</v>
      </c>
      <c r="P81" s="19">
        <f t="shared" si="23"/>
        <v>-4</v>
      </c>
      <c r="Q81" s="19">
        <v>31</v>
      </c>
      <c r="R81" t="e">
        <f>VLOOKUP(A81,#REF!,63,0)</f>
        <v>#REF!</v>
      </c>
    </row>
    <row r="82" spans="1:18" x14ac:dyDescent="0.25">
      <c r="A82" s="6" t="s">
        <v>58</v>
      </c>
      <c r="B82" s="19">
        <f t="shared" si="16"/>
        <v>0</v>
      </c>
      <c r="C82" s="2">
        <f>VLOOKUP(A82,'Рейтинг места '!A:O,15,0)</f>
        <v>79</v>
      </c>
      <c r="D82" s="19">
        <f t="shared" si="17"/>
        <v>11</v>
      </c>
      <c r="E82" s="19">
        <v>79</v>
      </c>
      <c r="F82" s="19">
        <f t="shared" si="18"/>
        <v>3</v>
      </c>
      <c r="G82" s="19">
        <v>76</v>
      </c>
      <c r="H82" s="19">
        <f t="shared" si="19"/>
        <v>-3</v>
      </c>
      <c r="I82" s="19">
        <v>79</v>
      </c>
      <c r="J82" s="19">
        <f t="shared" si="20"/>
        <v>9</v>
      </c>
      <c r="K82" s="19">
        <v>70</v>
      </c>
      <c r="L82" s="19">
        <f t="shared" si="21"/>
        <v>2</v>
      </c>
      <c r="M82" s="20">
        <v>68</v>
      </c>
      <c r="N82" s="20">
        <f t="shared" si="22"/>
        <v>5</v>
      </c>
      <c r="O82" s="19">
        <v>63</v>
      </c>
      <c r="P82" s="19">
        <f t="shared" si="23"/>
        <v>-7</v>
      </c>
      <c r="Q82" s="19">
        <v>70</v>
      </c>
      <c r="R82" t="e">
        <f>VLOOKUP(A82,#REF!,63,0)</f>
        <v>#REF!</v>
      </c>
    </row>
    <row r="83" spans="1:18" x14ac:dyDescent="0.25">
      <c r="A83" s="6" t="s">
        <v>63</v>
      </c>
      <c r="B83" s="19">
        <f t="shared" si="16"/>
        <v>2</v>
      </c>
      <c r="C83" s="2">
        <f>VLOOKUP(A83,'Рейтинг места '!A:O,15,0)</f>
        <v>81</v>
      </c>
      <c r="D83" s="19">
        <f t="shared" si="17"/>
        <v>5</v>
      </c>
      <c r="E83" s="19">
        <v>83</v>
      </c>
      <c r="F83" s="19">
        <f t="shared" si="18"/>
        <v>-1</v>
      </c>
      <c r="G83" s="19">
        <v>84</v>
      </c>
      <c r="H83" s="19">
        <f t="shared" si="19"/>
        <v>0</v>
      </c>
      <c r="I83" s="19">
        <v>84</v>
      </c>
      <c r="J83" s="19">
        <f t="shared" si="20"/>
        <v>-1</v>
      </c>
      <c r="K83" s="19">
        <v>85</v>
      </c>
      <c r="L83" s="19">
        <f t="shared" si="21"/>
        <v>7</v>
      </c>
      <c r="M83" s="20">
        <v>78</v>
      </c>
      <c r="N83" s="20">
        <f t="shared" si="22"/>
        <v>4</v>
      </c>
      <c r="O83" s="19">
        <v>74</v>
      </c>
      <c r="P83" s="19">
        <f t="shared" si="23"/>
        <v>-3</v>
      </c>
      <c r="Q83" s="19">
        <v>77</v>
      </c>
      <c r="R83" t="e">
        <f>VLOOKUP(A83,#REF!,63,0)</f>
        <v>#REF!</v>
      </c>
    </row>
    <row r="84" spans="1:18" x14ac:dyDescent="0.25">
      <c r="A84" s="6" t="s">
        <v>52</v>
      </c>
      <c r="B84" s="19">
        <f t="shared" si="16"/>
        <v>-9</v>
      </c>
      <c r="C84" s="2">
        <f>VLOOKUP(A84,'Рейтинг места '!A:O,15,0)</f>
        <v>82</v>
      </c>
      <c r="D84" s="19">
        <f t="shared" si="17"/>
        <v>4</v>
      </c>
      <c r="E84" s="19">
        <v>73</v>
      </c>
      <c r="F84" s="19">
        <f t="shared" si="18"/>
        <v>2</v>
      </c>
      <c r="G84" s="19">
        <v>71</v>
      </c>
      <c r="H84" s="19">
        <f t="shared" si="19"/>
        <v>-3</v>
      </c>
      <c r="I84" s="19">
        <v>74</v>
      </c>
      <c r="J84" s="19">
        <f t="shared" si="20"/>
        <v>-6</v>
      </c>
      <c r="K84" s="19">
        <v>80</v>
      </c>
      <c r="L84" s="19">
        <f t="shared" si="21"/>
        <v>11</v>
      </c>
      <c r="M84" s="20">
        <v>69</v>
      </c>
      <c r="N84" s="20">
        <f t="shared" si="22"/>
        <v>-7</v>
      </c>
      <c r="O84" s="19">
        <v>76</v>
      </c>
      <c r="P84" s="19">
        <f t="shared" si="23"/>
        <v>9</v>
      </c>
      <c r="Q84" s="19">
        <v>67</v>
      </c>
      <c r="R84" t="e">
        <f>VLOOKUP(A84,#REF!,63,0)</f>
        <v>#REF!</v>
      </c>
    </row>
    <row r="85" spans="1:18" x14ac:dyDescent="0.25">
      <c r="A85" s="6" t="s">
        <v>23</v>
      </c>
      <c r="B85" s="19">
        <f t="shared" si="16"/>
        <v>-5</v>
      </c>
      <c r="C85" s="2">
        <f>VLOOKUP(A85,'Рейтинг места '!A:O,15,0)</f>
        <v>83</v>
      </c>
      <c r="D85" s="19">
        <f t="shared" si="17"/>
        <v>3</v>
      </c>
      <c r="E85" s="19">
        <v>78</v>
      </c>
      <c r="F85" s="19">
        <f t="shared" si="18"/>
        <v>1</v>
      </c>
      <c r="G85" s="19">
        <v>77</v>
      </c>
      <c r="H85" s="19">
        <f t="shared" si="19"/>
        <v>-1</v>
      </c>
      <c r="I85" s="19">
        <v>78</v>
      </c>
      <c r="J85" s="19">
        <f t="shared" si="20"/>
        <v>-6</v>
      </c>
      <c r="K85" s="19">
        <v>84</v>
      </c>
      <c r="L85" s="19">
        <f t="shared" si="21"/>
        <v>9</v>
      </c>
      <c r="M85" s="20">
        <v>75</v>
      </c>
      <c r="N85" s="20">
        <f t="shared" si="22"/>
        <v>-3</v>
      </c>
      <c r="O85" s="19">
        <v>78</v>
      </c>
      <c r="P85" s="19">
        <f t="shared" si="23"/>
        <v>2</v>
      </c>
      <c r="Q85" s="19">
        <v>76</v>
      </c>
      <c r="R85" t="e">
        <f>VLOOKUP(A85,#REF!,63,0)</f>
        <v>#REF!</v>
      </c>
    </row>
    <row r="86" spans="1:18" x14ac:dyDescent="0.25">
      <c r="A86" s="6" t="s">
        <v>28</v>
      </c>
      <c r="B86" s="19">
        <f t="shared" si="16"/>
        <v>0</v>
      </c>
      <c r="C86" s="2">
        <f>VLOOKUP(A86,'Рейтинг места '!A:O,15,0)</f>
        <v>84</v>
      </c>
      <c r="D86" s="19">
        <f t="shared" si="17"/>
        <v>11</v>
      </c>
      <c r="E86" s="19">
        <v>84</v>
      </c>
      <c r="F86" s="19">
        <f t="shared" si="18"/>
        <v>1</v>
      </c>
      <c r="G86" s="19">
        <v>83</v>
      </c>
      <c r="H86" s="19">
        <f t="shared" si="19"/>
        <v>1</v>
      </c>
      <c r="I86" s="19">
        <v>82</v>
      </c>
      <c r="J86" s="19">
        <f t="shared" si="20"/>
        <v>1</v>
      </c>
      <c r="K86" s="19">
        <v>81</v>
      </c>
      <c r="L86" s="19">
        <f t="shared" si="21"/>
        <v>8</v>
      </c>
      <c r="M86" s="20">
        <v>73</v>
      </c>
      <c r="N86" s="20">
        <f t="shared" si="22"/>
        <v>-2</v>
      </c>
      <c r="O86" s="19">
        <v>75</v>
      </c>
      <c r="P86" s="19">
        <f t="shared" si="23"/>
        <v>9</v>
      </c>
      <c r="Q86" s="19">
        <v>66</v>
      </c>
      <c r="R86" t="e">
        <f>VLOOKUP(A86,#REF!,63,0)</f>
        <v>#REF!</v>
      </c>
    </row>
    <row r="87" spans="1:18" x14ac:dyDescent="0.25">
      <c r="A87" s="6" t="s">
        <v>56</v>
      </c>
      <c r="B87" s="19">
        <f t="shared" si="16"/>
        <v>0</v>
      </c>
      <c r="C87" s="2">
        <f>VLOOKUP(A87,'Рейтинг места '!A:O,15,0)</f>
        <v>85</v>
      </c>
      <c r="D87" s="19">
        <f t="shared" si="17"/>
        <v>2</v>
      </c>
      <c r="E87" s="19">
        <v>85</v>
      </c>
      <c r="F87" s="19">
        <f t="shared" si="18"/>
        <v>0</v>
      </c>
      <c r="G87" s="19">
        <v>85</v>
      </c>
      <c r="H87" s="19">
        <f t="shared" si="19"/>
        <v>0</v>
      </c>
      <c r="I87" s="19">
        <v>85</v>
      </c>
      <c r="J87" s="19">
        <f t="shared" si="20"/>
        <v>2</v>
      </c>
      <c r="K87" s="19">
        <v>83</v>
      </c>
      <c r="L87" s="19">
        <f t="shared" si="21"/>
        <v>0</v>
      </c>
      <c r="M87" s="20">
        <v>83</v>
      </c>
      <c r="N87" s="20">
        <f t="shared" si="22"/>
        <v>3</v>
      </c>
      <c r="O87" s="19">
        <v>80</v>
      </c>
      <c r="P87" s="19">
        <f t="shared" si="23"/>
        <v>2</v>
      </c>
      <c r="Q87" s="19">
        <v>78</v>
      </c>
      <c r="R87" t="e">
        <f>VLOOKUP(A87,#REF!,63,0)</f>
        <v>#REF!</v>
      </c>
    </row>
    <row r="88" spans="1:18" x14ac:dyDescent="0.25">
      <c r="A88" s="6" t="s">
        <v>84</v>
      </c>
      <c r="B88" s="19">
        <f t="shared" si="16"/>
        <v>-5</v>
      </c>
      <c r="C88" s="2">
        <f>VLOOKUP(A88,'Рейтинг места '!A:O,15,0)</f>
        <v>86</v>
      </c>
      <c r="D88" s="19">
        <f t="shared" si="17"/>
        <v>-5</v>
      </c>
      <c r="E88" s="19">
        <v>81</v>
      </c>
      <c r="F88" s="19">
        <f t="shared" si="18"/>
        <v>3</v>
      </c>
      <c r="G88" s="19">
        <v>78</v>
      </c>
      <c r="H88" s="19">
        <f t="shared" si="19"/>
        <v>2</v>
      </c>
      <c r="I88" s="19">
        <v>76</v>
      </c>
      <c r="J88" s="19">
        <f t="shared" si="20"/>
        <v>4</v>
      </c>
      <c r="K88" s="19">
        <v>72</v>
      </c>
      <c r="L88" s="19">
        <f t="shared" si="21"/>
        <v>-14</v>
      </c>
      <c r="M88" s="20">
        <v>86</v>
      </c>
      <c r="N88" s="20">
        <f t="shared" si="22"/>
        <v>1</v>
      </c>
      <c r="O88" s="19">
        <v>85</v>
      </c>
      <c r="P88" s="19">
        <f t="shared" si="23"/>
        <v>17</v>
      </c>
      <c r="Q88" s="19">
        <v>68</v>
      </c>
      <c r="R88" t="e">
        <f>VLOOKUP(A88,#REF!,63,0)</f>
        <v>#REF!</v>
      </c>
    </row>
    <row r="89" spans="1:18" x14ac:dyDescent="0.2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</sheetData>
  <autoFilter ref="A2:S88">
    <sortState ref="A3:S88">
      <sortCondition ref="C2:C88"/>
    </sortState>
  </autoFilter>
  <mergeCells count="1">
    <mergeCell ref="E1:Q1"/>
  </mergeCells>
  <conditionalFormatting sqref="L3:L88 J3:J88">
    <cfRule type="cellIs" dxfId="22" priority="16" operator="equal">
      <formula>0</formula>
    </cfRule>
    <cfRule type="cellIs" dxfId="21" priority="20" operator="lessThan">
      <formula>0</formula>
    </cfRule>
    <cfRule type="cellIs" dxfId="20" priority="21" operator="greaterThan">
      <formula>0</formula>
    </cfRule>
  </conditionalFormatting>
  <conditionalFormatting sqref="N3:N88">
    <cfRule type="cellIs" dxfId="19" priority="17" operator="equal">
      <formula>0</formula>
    </cfRule>
    <cfRule type="cellIs" dxfId="18" priority="18" operator="lessThan">
      <formula>0</formula>
    </cfRule>
    <cfRule type="cellIs" dxfId="17" priority="19" operator="greaterThan">
      <formula>0</formula>
    </cfRule>
  </conditionalFormatting>
  <conditionalFormatting sqref="P3:P88">
    <cfRule type="cellIs" dxfId="16" priority="13" operator="lessThan">
      <formula>0</formula>
    </cfRule>
    <cfRule type="cellIs" dxfId="15" priority="14" operator="greaterThan">
      <formula>0</formula>
    </cfRule>
    <cfRule type="cellIs" dxfId="14" priority="15" operator="equal">
      <formula>0</formula>
    </cfRule>
  </conditionalFormatting>
  <conditionalFormatting sqref="H3:H88">
    <cfRule type="cellIs" dxfId="13" priority="10" operator="equal">
      <formula>0</formula>
    </cfRule>
    <cfRule type="cellIs" dxfId="12" priority="11" operator="lessThan">
      <formula>0</formula>
    </cfRule>
    <cfRule type="cellIs" dxfId="11" priority="12" operator="greaterThan">
      <formula>0</formula>
    </cfRule>
  </conditionalFormatting>
  <conditionalFormatting sqref="F3:F88">
    <cfRule type="cellIs" dxfId="10" priority="7" operator="equal">
      <formula>0</formula>
    </cfRule>
    <cfRule type="cellIs" dxfId="9" priority="8" operator="lessThan">
      <formula>0</formula>
    </cfRule>
    <cfRule type="cellIs" dxfId="8" priority="9" operator="greaterThan">
      <formula>0</formula>
    </cfRule>
  </conditionalFormatting>
  <conditionalFormatting sqref="D3:D88">
    <cfRule type="cellIs" dxfId="7" priority="4" operator="equal">
      <formula>0</formula>
    </cfRule>
    <cfRule type="cellIs" dxfId="6" priority="5" operator="lessThan">
      <formula>0</formula>
    </cfRule>
    <cfRule type="cellIs" dxfId="5" priority="6" operator="greaterThan">
      <formula>0</formula>
    </cfRule>
  </conditionalFormatting>
  <conditionalFormatting sqref="B3:B88">
    <cfRule type="cellIs" dxfId="4" priority="1" operator="equal">
      <formula>0</formula>
    </cfRule>
    <cfRule type="cellIs" dxfId="3" priority="2" operator="lessThan">
      <formula>0</formula>
    </cfRule>
    <cfRule type="cellIs" dxfId="2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88"/>
  <sheetViews>
    <sheetView workbookViewId="0">
      <selection activeCell="B2" sqref="B2"/>
    </sheetView>
  </sheetViews>
  <sheetFormatPr defaultRowHeight="15" x14ac:dyDescent="0.25"/>
  <cols>
    <col min="1" max="1" width="28" customWidth="1"/>
    <col min="2" max="2" width="12.5703125" customWidth="1"/>
    <col min="3" max="3" width="15.5703125" customWidth="1"/>
    <col min="4" max="4" width="13.140625" customWidth="1"/>
    <col min="5" max="6" width="14.140625" customWidth="1"/>
    <col min="7" max="7" width="14" customWidth="1"/>
    <col min="8" max="8" width="27" customWidth="1"/>
  </cols>
  <sheetData>
    <row r="1" spans="1:8" ht="90" x14ac:dyDescent="0.25">
      <c r="A1" s="6" t="s">
        <v>0</v>
      </c>
      <c r="B1" s="3" t="s">
        <v>89</v>
      </c>
      <c r="C1" s="3" t="s">
        <v>87</v>
      </c>
      <c r="D1" s="16" t="s">
        <v>95</v>
      </c>
      <c r="E1" s="16" t="s">
        <v>90</v>
      </c>
      <c r="F1" s="3" t="s">
        <v>97</v>
      </c>
      <c r="G1" s="3" t="s">
        <v>98</v>
      </c>
    </row>
    <row r="2" spans="1:8" x14ac:dyDescent="0.25">
      <c r="A2" s="6" t="s">
        <v>88</v>
      </c>
      <c r="B2" s="8">
        <f>VLOOKUP(A2,'Рейтинг места '!A:O,2,0)-VLOOKUP('Изм. показателей к 2017'!A2,'Рейтинг 2017'!A:O,2,0)</f>
        <v>-7.530195130212719E-3</v>
      </c>
      <c r="C2" s="9">
        <f>VLOOKUP(A2,'Рейтинг места '!A:O,4,0)-VLOOKUP('Изм. показателей к 2017'!A2,'Рейтинг 2017'!A:O,4,0)</f>
        <v>-6885.8402399505721</v>
      </c>
      <c r="D2" s="10">
        <f>VLOOKUP(A2,'Рейтинг места '!A:O,6,0)-VLOOKUP('Изм. показателей к 2017'!A2,'Рейтинг 2017'!A:O,6,0)</f>
        <v>-1.6659444055147798E-2</v>
      </c>
      <c r="E2" s="11">
        <f>VLOOKUP(A2,'Рейтинг места '!A:O,8,0)-VLOOKUP('Изм. показателей к 2017'!A2,'Рейтинг 2017'!A:O,8,0)</f>
        <v>0.13718219968209255</v>
      </c>
      <c r="F2" s="10">
        <f>VLOOKUP(A2,'Рейтинг места '!A:O,10,0)-VLOOKUP('Изм. показателей к 2017'!A2,'Рейтинг 2017'!A:O,10,0)</f>
        <v>-5.7370706758965447E-2</v>
      </c>
      <c r="G2" s="14">
        <f>VLOOKUP(A2,'Рейтинг места '!A:O,12,0)-VLOOKUP('Изм. показателей к 2017'!A2,'Рейтинг 2017'!A:O,12,0)</f>
        <v>-0.1966496079179253</v>
      </c>
    </row>
    <row r="3" spans="1:8" x14ac:dyDescent="0.25">
      <c r="A3" s="6" t="s">
        <v>1</v>
      </c>
      <c r="B3" s="8">
        <f>VLOOKUP(A3,'Рейтинг места '!A:O,2,0)-VLOOKUP('Изм. показателей к 2017'!A3,'Рейтинг 2017'!A:O,2,0)</f>
        <v>-1.2093590442276599E-2</v>
      </c>
      <c r="C3" s="9">
        <f>VLOOKUP(A3,'Рейтинг места '!A:O,4,0)-VLOOKUP('Изм. показателей к 2017'!A3,'Рейтинг 2017'!A:O,4,0)</f>
        <v>14922.844251120783</v>
      </c>
      <c r="D3" s="10">
        <f>VLOOKUP(A3,'Рейтинг места '!A:O,6,0)-VLOOKUP('Изм. показателей к 2017'!A3,'Рейтинг 2017'!A:O,6,0)</f>
        <v>3.1434760388437344E-2</v>
      </c>
      <c r="E3" s="11">
        <f>VLOOKUP(A3,'Рейтинг места '!A:O,8,0)-VLOOKUP('Изм. показателей к 2017'!A3,'Рейтинг 2017'!A:O,8,0)</f>
        <v>0.17706447164294992</v>
      </c>
      <c r="F3" s="10">
        <f>VLOOKUP(A3,'Рейтинг места '!A:O,10,0)-VLOOKUP('Изм. показателей к 2017'!A3,'Рейтинг 2017'!A:O,10,0)</f>
        <v>-0.34408649451766293</v>
      </c>
      <c r="G3" s="14">
        <f>VLOOKUP(A3,'Рейтинг места '!A:O,12,0)-VLOOKUP('Изм. показателей к 2017'!A3,'Рейтинг 2017'!A:O,12,0)</f>
        <v>-0.13850393085951973</v>
      </c>
      <c r="H3" t="s">
        <v>109</v>
      </c>
    </row>
    <row r="4" spans="1:8" x14ac:dyDescent="0.25">
      <c r="A4" s="6" t="s">
        <v>2</v>
      </c>
      <c r="B4" s="8">
        <f>VLOOKUP(A4,'Рейтинг места '!A:O,2,0)-VLOOKUP('Изм. показателей к 2017'!A4,'Рейтинг 2017'!A:O,2,0)</f>
        <v>-2.8989568370043489E-3</v>
      </c>
      <c r="C4" s="9">
        <f>VLOOKUP(A4,'Рейтинг места '!A:O,4,0)-VLOOKUP('Изм. показателей к 2017'!A4,'Рейтинг 2017'!A:O,4,0)</f>
        <v>1838.7364975752789</v>
      </c>
      <c r="D4" s="10">
        <f>VLOOKUP(A4,'Рейтинг места '!A:O,6,0)-VLOOKUP('Изм. показателей к 2017'!A4,'Рейтинг 2017'!A:O,6,0)</f>
        <v>4.1252903144812017E-3</v>
      </c>
      <c r="E4" s="11">
        <f>VLOOKUP(A4,'Рейтинг места '!A:O,8,0)-VLOOKUP('Изм. показателей к 2017'!A4,'Рейтинг 2017'!A:O,8,0)</f>
        <v>0.42723344864765489</v>
      </c>
      <c r="F4" s="10">
        <f>VLOOKUP(A4,'Рейтинг места '!A:O,10,0)-VLOOKUP('Изм. показателей к 2017'!A4,'Рейтинг 2017'!A:O,10,0)</f>
        <v>-7.0641942430391888E-3</v>
      </c>
      <c r="G4" s="14">
        <f>VLOOKUP(A4,'Рейтинг места '!A:O,12,0)-VLOOKUP('Изм. показателей к 2017'!A4,'Рейтинг 2017'!A:O,12,0)</f>
        <v>-3.9328325240601036E-2</v>
      </c>
      <c r="H4" t="s">
        <v>115</v>
      </c>
    </row>
    <row r="5" spans="1:8" x14ac:dyDescent="0.25">
      <c r="A5" s="6" t="s">
        <v>3</v>
      </c>
      <c r="B5" s="8">
        <f>VLOOKUP(A5,'Рейтинг места '!A:O,2,0)-VLOOKUP('Изм. показателей к 2017'!A5,'Рейтинг 2017'!A:O,2,0)</f>
        <v>-1.2022034312169652E-2</v>
      </c>
      <c r="C5" s="9">
        <f>VLOOKUP(A5,'Рейтинг места '!A:O,4,0)-VLOOKUP('Изм. показателей к 2017'!A5,'Рейтинг 2017'!A:O,4,0)</f>
        <v>2726.1745061603433</v>
      </c>
      <c r="D5" s="10">
        <f>VLOOKUP(A5,'Рейтинг места '!A:O,6,0)-VLOOKUP('Изм. показателей к 2017'!A5,'Рейтинг 2017'!A:O,6,0)</f>
        <v>-2.5982922284364246E-3</v>
      </c>
      <c r="E5" s="11">
        <f>VLOOKUP(A5,'Рейтинг места '!A:O,8,0)-VLOOKUP('Изм. показателей к 2017'!A5,'Рейтинг 2017'!A:O,8,0)</f>
        <v>2.9459316833728932E-2</v>
      </c>
      <c r="F5" s="10">
        <f>VLOOKUP(A5,'Рейтинг места '!A:O,10,0)-VLOOKUP('Изм. показателей к 2017'!A5,'Рейтинг 2017'!A:O,10,0)</f>
        <v>-2.6415522810249635E-2</v>
      </c>
      <c r="G5" s="14">
        <f>VLOOKUP(A5,'Рейтинг места '!A:O,12,0)-VLOOKUP('Изм. показателей к 2017'!A5,'Рейтинг 2017'!A:O,12,0)</f>
        <v>-0.18459598393020671</v>
      </c>
      <c r="H5" t="s">
        <v>115</v>
      </c>
    </row>
    <row r="6" spans="1:8" x14ac:dyDescent="0.25">
      <c r="A6" s="6" t="s">
        <v>4</v>
      </c>
      <c r="B6" s="8">
        <f>VLOOKUP(A6,'Рейтинг места '!A:O,2,0)-VLOOKUP('Изм. показателей к 2017'!A6,'Рейтинг 2017'!A:O,2,0)</f>
        <v>-2.8214535735280745E-2</v>
      </c>
      <c r="C6" s="9">
        <f>VLOOKUP(A6,'Рейтинг места '!A:O,4,0)-VLOOKUP('Изм. показателей к 2017'!A6,'Рейтинг 2017'!A:O,4,0)</f>
        <v>-20339.479062578204</v>
      </c>
      <c r="D6" s="10">
        <f>VLOOKUP(A6,'Рейтинг места '!A:O,6,0)-VLOOKUP('Изм. показателей к 2017'!A6,'Рейтинг 2017'!A:O,6,0)</f>
        <v>-0.11551171682786948</v>
      </c>
      <c r="E6" s="11">
        <f>VLOOKUP(A6,'Рейтинг места '!A:O,8,0)-VLOOKUP('Изм. показателей к 2017'!A6,'Рейтинг 2017'!A:O,8,0)</f>
        <v>2.5076236650169503E-2</v>
      </c>
      <c r="F6" s="10">
        <f>VLOOKUP(A6,'Рейтинг места '!A:O,10,0)-VLOOKUP('Изм. показателей к 2017'!A6,'Рейтинг 2017'!A:O,10,0)</f>
        <v>-1.2776819059592406E-2</v>
      </c>
      <c r="G6" s="14">
        <f>VLOOKUP(A6,'Рейтинг места '!A:O,12,0)-VLOOKUP('Изм. показателей к 2017'!A6,'Рейтинг 2017'!A:O,12,0)</f>
        <v>-0.94079422574654181</v>
      </c>
      <c r="H6" t="s">
        <v>99</v>
      </c>
    </row>
    <row r="7" spans="1:8" x14ac:dyDescent="0.25">
      <c r="A7" s="6" t="s">
        <v>5</v>
      </c>
      <c r="B7" s="8">
        <f>VLOOKUP(A7,'Рейтинг места '!A:O,2,0)-VLOOKUP('Изм. показателей к 2017'!A7,'Рейтинг 2017'!A:O,2,0)</f>
        <v>-8.6381465194255297E-3</v>
      </c>
      <c r="C7" s="9">
        <f>VLOOKUP(A7,'Рейтинг места '!A:O,4,0)-VLOOKUP('Изм. показателей к 2017'!A7,'Рейтинг 2017'!A:O,4,0)</f>
        <v>-6097.3078166272899</v>
      </c>
      <c r="D7" s="10">
        <f>VLOOKUP(A7,'Рейтинг места '!A:O,6,0)-VLOOKUP('Изм. показателей к 2017'!A7,'Рейтинг 2017'!A:O,6,0)</f>
        <v>3.0072359356758949E-2</v>
      </c>
      <c r="E7" s="11">
        <f>VLOOKUP(A7,'Рейтинг места '!A:O,8,0)-VLOOKUP('Изм. показателей к 2017'!A7,'Рейтинг 2017'!A:O,8,0)</f>
        <v>-7.7457715789930992E-2</v>
      </c>
      <c r="F7" s="10">
        <f>VLOOKUP(A7,'Рейтинг места '!A:O,10,0)-VLOOKUP('Изм. показателей к 2017'!A7,'Рейтинг 2017'!A:O,10,0)</f>
        <v>-0.36305753131281954</v>
      </c>
      <c r="G7" s="14">
        <f>VLOOKUP(A7,'Рейтинг места '!A:O,12,0)-VLOOKUP('Изм. показателей к 2017'!A7,'Рейтинг 2017'!A:O,12,0)</f>
        <v>-0.1776183435405434</v>
      </c>
      <c r="H7" t="s">
        <v>111</v>
      </c>
    </row>
    <row r="8" spans="1:8" x14ac:dyDescent="0.25">
      <c r="A8" s="6" t="s">
        <v>6</v>
      </c>
      <c r="B8" s="8">
        <f>VLOOKUP(A8,'Рейтинг места '!A:O,2,0)-VLOOKUP('Изм. показателей к 2017'!A8,'Рейтинг 2017'!A:O,2,0)</f>
        <v>-6.0073140985188109E-3</v>
      </c>
      <c r="C8" s="9">
        <f>VLOOKUP(A8,'Рейтинг места '!A:O,4,0)-VLOOKUP('Изм. показателей к 2017'!A8,'Рейтинг 2017'!A:O,4,0)</f>
        <v>-4011.0551700953729</v>
      </c>
      <c r="D8" s="10">
        <f>VLOOKUP(A8,'Рейтинг места '!A:O,6,0)-VLOOKUP('Изм. показателей к 2017'!A8,'Рейтинг 2017'!A:O,6,0)</f>
        <v>7.1558961218154415E-4</v>
      </c>
      <c r="E8" s="11">
        <f>VLOOKUP(A8,'Рейтинг места '!A:O,8,0)-VLOOKUP('Изм. показателей к 2017'!A8,'Рейтинг 2017'!A:O,8,0)</f>
        <v>0.14415861557131282</v>
      </c>
      <c r="F8" s="10">
        <f>VLOOKUP(A8,'Рейтинг места '!A:O,10,0)-VLOOKUP('Изм. показателей к 2017'!A8,'Рейтинг 2017'!A:O,10,0)</f>
        <v>-7.6637211420820361E-2</v>
      </c>
      <c r="G8" s="14">
        <f>VLOOKUP(A8,'Рейтинг места '!A:O,12,0)-VLOOKUP('Изм. показателей к 2017'!A8,'Рейтинг 2017'!A:O,12,0)</f>
        <v>-0.14918798084873131</v>
      </c>
      <c r="H8" t="s">
        <v>109</v>
      </c>
    </row>
    <row r="9" spans="1:8" x14ac:dyDescent="0.25">
      <c r="A9" s="6" t="s">
        <v>7</v>
      </c>
      <c r="B9" s="8">
        <f>VLOOKUP(A9,'Рейтинг места '!A:O,2,0)-VLOOKUP('Изм. показателей к 2017'!A9,'Рейтинг 2017'!A:O,2,0)</f>
        <v>6.0253585847057645E-3</v>
      </c>
      <c r="C9" s="9">
        <f>VLOOKUP(A9,'Рейтинг места '!A:O,4,0)-VLOOKUP('Изм. показателей к 2017'!A9,'Рейтинг 2017'!A:O,4,0)</f>
        <v>-62438.195903361346</v>
      </c>
      <c r="D9" s="10">
        <f>VLOOKUP(A9,'Рейтинг места '!A:O,6,0)-VLOOKUP('Изм. показателей к 2017'!A9,'Рейтинг 2017'!A:O,6,0)</f>
        <v>0</v>
      </c>
      <c r="E9" s="11">
        <f>VLOOKUP(A9,'Рейтинг места '!A:O,8,0)-VLOOKUP('Изм. показателей к 2017'!A9,'Рейтинг 2017'!A:O,8,0)</f>
        <v>0</v>
      </c>
      <c r="F9" s="10">
        <f>VLOOKUP(A9,'Рейтинг места '!A:O,10,0)-VLOOKUP('Изм. показателей к 2017'!A9,'Рейтинг 2017'!A:O,10,0)</f>
        <v>5.9754363493591298E-2</v>
      </c>
      <c r="G9" s="14">
        <f>VLOOKUP(A9,'Рейтинг места '!A:O,12,0)-VLOOKUP('Изм. показателей к 2017'!A9,'Рейтинг 2017'!A:O,12,0)</f>
        <v>-0.14541503468562877</v>
      </c>
      <c r="H9" t="s">
        <v>7</v>
      </c>
    </row>
    <row r="10" spans="1:8" x14ac:dyDescent="0.25">
      <c r="A10" s="6" t="s">
        <v>8</v>
      </c>
      <c r="B10" s="8">
        <f>VLOOKUP(A10,'Рейтинг места '!A:O,2,0)-VLOOKUP('Изм. показателей к 2017'!A10,'Рейтинг 2017'!A:O,2,0)</f>
        <v>-1.3903730622865512E-2</v>
      </c>
      <c r="C10" s="9">
        <f>VLOOKUP(A10,'Рейтинг места '!A:O,4,0)-VLOOKUP('Изм. показателей к 2017'!A10,'Рейтинг 2017'!A:O,4,0)</f>
        <v>-15559.614670579205</v>
      </c>
      <c r="D10" s="10">
        <f>VLOOKUP(A10,'Рейтинг места '!A:O,6,0)-VLOOKUP('Изм. показателей к 2017'!A10,'Рейтинг 2017'!A:O,6,0)</f>
        <v>6.0701833851594666E-2</v>
      </c>
      <c r="E10" s="11">
        <f>VLOOKUP(A10,'Рейтинг места '!A:O,8,0)-VLOOKUP('Изм. показателей к 2017'!A10,'Рейтинг 2017'!A:O,8,0)</f>
        <v>0.23423979943675821</v>
      </c>
      <c r="F10" s="10">
        <f>VLOOKUP(A10,'Рейтинг места '!A:O,10,0)-VLOOKUP('Изм. показателей к 2017'!A10,'Рейтинг 2017'!A:O,10,0)</f>
        <v>-0.24252331607494265</v>
      </c>
      <c r="G10" s="14">
        <f>VLOOKUP(A10,'Рейтинг места '!A:O,12,0)-VLOOKUP('Изм. показателей к 2017'!A10,'Рейтинг 2017'!A:O,12,0)</f>
        <v>-0.43894608848514161</v>
      </c>
      <c r="H10" t="s">
        <v>114</v>
      </c>
    </row>
    <row r="11" spans="1:8" x14ac:dyDescent="0.25">
      <c r="A11" s="6" t="s">
        <v>9</v>
      </c>
      <c r="B11" s="8">
        <f>VLOOKUP(A11,'Рейтинг места '!A:O,2,0)-VLOOKUP('Изм. показателей к 2017'!A11,'Рейтинг 2017'!A:O,2,0)</f>
        <v>-4.7354006162320453E-3</v>
      </c>
      <c r="C11" s="9">
        <f>VLOOKUP(A11,'Рейтинг места '!A:O,4,0)-VLOOKUP('Изм. показателей к 2017'!A11,'Рейтинг 2017'!A:O,4,0)</f>
        <v>2363.8260747010063</v>
      </c>
      <c r="D11" s="10">
        <f>VLOOKUP(A11,'Рейтинг места '!A:O,6,0)-VLOOKUP('Изм. показателей к 2017'!A11,'Рейтинг 2017'!A:O,6,0)</f>
        <v>-4.9605100220890375E-2</v>
      </c>
      <c r="E11" s="11">
        <f>VLOOKUP(A11,'Рейтинг места '!A:O,8,0)-VLOOKUP('Изм. показателей к 2017'!A11,'Рейтинг 2017'!A:O,8,0)</f>
        <v>0.23828373022969274</v>
      </c>
      <c r="F11" s="10">
        <f>VLOOKUP(A11,'Рейтинг места '!A:O,10,0)-VLOOKUP('Изм. показателей к 2017'!A11,'Рейтинг 2017'!A:O,10,0)</f>
        <v>2.2803437977597384E-2</v>
      </c>
      <c r="G11" s="14">
        <f>VLOOKUP(A11,'Рейтинг места '!A:O,12,0)-VLOOKUP('Изм. показателей к 2017'!A11,'Рейтинг 2017'!A:O,12,0)</f>
        <v>-4.3551570980663867E-2</v>
      </c>
      <c r="H11" t="s">
        <v>112</v>
      </c>
    </row>
    <row r="12" spans="1:8" x14ac:dyDescent="0.25">
      <c r="A12" s="6" t="s">
        <v>10</v>
      </c>
      <c r="B12" s="8">
        <f>VLOOKUP(A12,'Рейтинг места '!A:O,2,0)-VLOOKUP('Изм. показателей к 2017'!A12,'Рейтинг 2017'!A:O,2,0)</f>
        <v>-6.0512251507066628E-4</v>
      </c>
      <c r="C12" s="9">
        <f>VLOOKUP(A12,'Рейтинг места '!A:O,4,0)-VLOOKUP('Изм. показателей к 2017'!A12,'Рейтинг 2017'!A:O,4,0)</f>
        <v>-9570.4398884018156</v>
      </c>
      <c r="D12" s="10">
        <f>VLOOKUP(A12,'Рейтинг места '!A:O,6,0)-VLOOKUP('Изм. показателей к 2017'!A12,'Рейтинг 2017'!A:O,6,0)</f>
        <v>-2.1288798948143138E-2</v>
      </c>
      <c r="E12" s="11">
        <f>VLOOKUP(A12,'Рейтинг места '!A:O,8,0)-VLOOKUP('Изм. показателей к 2017'!A12,'Рейтинг 2017'!A:O,8,0)</f>
        <v>-0.21732499841944919</v>
      </c>
      <c r="F12" s="10">
        <f>VLOOKUP(A12,'Рейтинг места '!A:O,10,0)-VLOOKUP('Изм. показателей к 2017'!A12,'Рейтинг 2017'!A:O,10,0)</f>
        <v>-2.6963232541145292E-2</v>
      </c>
      <c r="G12" s="14">
        <f>VLOOKUP(A12,'Рейтинг места '!A:O,12,0)-VLOOKUP('Изм. показателей к 2017'!A12,'Рейтинг 2017'!A:O,12,0)</f>
        <v>-0.10599119541675794</v>
      </c>
      <c r="H12" t="s">
        <v>112</v>
      </c>
    </row>
    <row r="13" spans="1:8" x14ac:dyDescent="0.25">
      <c r="A13" s="6" t="s">
        <v>11</v>
      </c>
      <c r="B13" s="8">
        <f>VLOOKUP(A13,'Рейтинг места '!A:O,2,0)-VLOOKUP('Изм. показателей к 2017'!A13,'Рейтинг 2017'!A:O,2,0)</f>
        <v>-4.1661610741584726E-3</v>
      </c>
      <c r="C13" s="9">
        <f>VLOOKUP(A13,'Рейтинг места '!A:O,4,0)-VLOOKUP('Изм. показателей к 2017'!A13,'Рейтинг 2017'!A:O,4,0)</f>
        <v>-12824.743103224479</v>
      </c>
      <c r="D13" s="10">
        <f>VLOOKUP(A13,'Рейтинг места '!A:O,6,0)-VLOOKUP('Изм. показателей к 2017'!A13,'Рейтинг 2017'!A:O,6,0)</f>
        <v>-1.8026943580300561E-2</v>
      </c>
      <c r="E13" s="11">
        <f>VLOOKUP(A13,'Рейтинг места '!A:O,8,0)-VLOOKUP('Изм. показателей к 2017'!A13,'Рейтинг 2017'!A:O,8,0)</f>
        <v>0.10080950146758094</v>
      </c>
      <c r="F13" s="10">
        <f>VLOOKUP(A13,'Рейтинг места '!A:O,10,0)-VLOOKUP('Изм. показателей к 2017'!A13,'Рейтинг 2017'!A:O,10,0)</f>
        <v>-0.11615842958354311</v>
      </c>
      <c r="G13" s="14">
        <f>VLOOKUP(A13,'Рейтинг места '!A:O,12,0)-VLOOKUP('Изм. показателей к 2017'!A13,'Рейтинг 2017'!A:O,12,0)</f>
        <v>-0.30531004677494922</v>
      </c>
      <c r="H13" t="s">
        <v>115</v>
      </c>
    </row>
    <row r="14" spans="1:8" x14ac:dyDescent="0.25">
      <c r="A14" s="6" t="s">
        <v>12</v>
      </c>
      <c r="B14" s="8">
        <f>VLOOKUP(A14,'Рейтинг места '!A:O,2,0)-VLOOKUP('Изм. показателей к 2017'!A14,'Рейтинг 2017'!A:O,2,0)</f>
        <v>-4.8772657267900088E-3</v>
      </c>
      <c r="C14" s="9">
        <f>VLOOKUP(A14,'Рейтинг места '!A:O,4,0)-VLOOKUP('Изм. показателей к 2017'!A14,'Рейтинг 2017'!A:O,4,0)</f>
        <v>-120.31136348280415</v>
      </c>
      <c r="D14" s="10">
        <f>VLOOKUP(A14,'Рейтинг места '!A:O,6,0)-VLOOKUP('Изм. показателей к 2017'!A14,'Рейтинг 2017'!A:O,6,0)</f>
        <v>-1.0127560564102495E-2</v>
      </c>
      <c r="E14" s="11">
        <f>VLOOKUP(A14,'Рейтинг места '!A:O,8,0)-VLOOKUP('Изм. показателей к 2017'!A14,'Рейтинг 2017'!A:O,8,0)</f>
        <v>0.30072197244981291</v>
      </c>
      <c r="F14" s="10">
        <f>VLOOKUP(A14,'Рейтинг места '!A:O,10,0)-VLOOKUP('Изм. показателей к 2017'!A14,'Рейтинг 2017'!A:O,10,0)</f>
        <v>8.3914013552435079E-4</v>
      </c>
      <c r="G14" s="14">
        <f>VLOOKUP(A14,'Рейтинг места '!A:O,12,0)-VLOOKUP('Изм. показателей к 2017'!A14,'Рейтинг 2017'!A:O,12,0)</f>
        <v>-7.3089199096849522E-2</v>
      </c>
      <c r="H14" t="s">
        <v>112</v>
      </c>
    </row>
    <row r="15" spans="1:8" x14ac:dyDescent="0.25">
      <c r="A15" s="6" t="s">
        <v>13</v>
      </c>
      <c r="B15" s="8">
        <f>VLOOKUP(A15,'Рейтинг места '!A:O,2,0)-VLOOKUP('Изм. показателей к 2017'!A15,'Рейтинг 2017'!A:O,2,0)</f>
        <v>-2.0050158188718005E-2</v>
      </c>
      <c r="C15" s="9">
        <f>VLOOKUP(A15,'Рейтинг места '!A:O,4,0)-VLOOKUP('Изм. показателей к 2017'!A15,'Рейтинг 2017'!A:O,4,0)</f>
        <v>-16382.983989762564</v>
      </c>
      <c r="D15" s="10">
        <f>VLOOKUP(A15,'Рейтинг места '!A:O,6,0)-VLOOKUP('Изм. показателей к 2017'!A15,'Рейтинг 2017'!A:O,6,0)</f>
        <v>-3.2024077534077544E-2</v>
      </c>
      <c r="E15" s="11">
        <f>VLOOKUP(A15,'Рейтинг места '!A:O,8,0)-VLOOKUP('Изм. показателей к 2017'!A15,'Рейтинг 2017'!A:O,8,0)</f>
        <v>-0.31138211809307914</v>
      </c>
      <c r="F15" s="10">
        <f>VLOOKUP(A15,'Рейтинг места '!A:O,10,0)-VLOOKUP('Изм. показателей к 2017'!A15,'Рейтинг 2017'!A:O,10,0)</f>
        <v>-0.20679898431746407</v>
      </c>
      <c r="G15" s="14">
        <f>VLOOKUP(A15,'Рейтинг места '!A:O,12,0)-VLOOKUP('Изм. показателей к 2017'!A15,'Рейтинг 2017'!A:O,12,0)</f>
        <v>-0.74118325597049983</v>
      </c>
      <c r="H15" t="s">
        <v>109</v>
      </c>
    </row>
    <row r="16" spans="1:8" x14ac:dyDescent="0.25">
      <c r="A16" s="6" t="s">
        <v>14</v>
      </c>
      <c r="B16" s="8">
        <f>VLOOKUP(A16,'Рейтинг места '!A:O,2,0)-VLOOKUP('Изм. показателей к 2017'!A16,'Рейтинг 2017'!A:O,2,0)</f>
        <v>-8.5645794550362683E-3</v>
      </c>
      <c r="C16" s="9">
        <f>VLOOKUP(A16,'Рейтинг места '!A:O,4,0)-VLOOKUP('Изм. показателей к 2017'!A16,'Рейтинг 2017'!A:O,4,0)</f>
        <v>-1041.6003429917546</v>
      </c>
      <c r="D16" s="10">
        <f>VLOOKUP(A16,'Рейтинг места '!A:O,6,0)-VLOOKUP('Изм. показателей к 2017'!A16,'Рейтинг 2017'!A:O,6,0)</f>
        <v>5.2052960204381771E-3</v>
      </c>
      <c r="E16" s="11">
        <f>VLOOKUP(A16,'Рейтинг места '!A:O,8,0)-VLOOKUP('Изм. показателей к 2017'!A16,'Рейтинг 2017'!A:O,8,0)</f>
        <v>-0.13788256887522843</v>
      </c>
      <c r="F16" s="10">
        <f>VLOOKUP(A16,'Рейтинг места '!A:O,10,0)-VLOOKUP('Изм. показателей к 2017'!A16,'Рейтинг 2017'!A:O,10,0)</f>
        <v>-7.2236220629001993E-2</v>
      </c>
      <c r="G16" s="14">
        <f>VLOOKUP(A16,'Рейтинг места '!A:O,12,0)-VLOOKUP('Изм. показателей к 2017'!A16,'Рейтинг 2017'!A:O,12,0)</f>
        <v>-0.11675541229473585</v>
      </c>
      <c r="H16" t="s">
        <v>111</v>
      </c>
    </row>
    <row r="17" spans="1:8" x14ac:dyDescent="0.25">
      <c r="A17" s="6" t="s">
        <v>15</v>
      </c>
      <c r="B17" s="8">
        <f>VLOOKUP(A17,'Рейтинг места '!A:O,2,0)-VLOOKUP('Изм. показателей к 2017'!A17,'Рейтинг 2017'!A:O,2,0)</f>
        <v>-1.0180234523510107E-2</v>
      </c>
      <c r="C17" s="9">
        <f>VLOOKUP(A17,'Рейтинг места '!A:O,4,0)-VLOOKUP('Изм. показателей к 2017'!A17,'Рейтинг 2017'!A:O,4,0)</f>
        <v>-8134.5563808228762</v>
      </c>
      <c r="D17" s="10">
        <f>VLOOKUP(A17,'Рейтинг места '!A:O,6,0)-VLOOKUP('Изм. показателей к 2017'!A17,'Рейтинг 2017'!A:O,6,0)</f>
        <v>-4.4567780201013707E-2</v>
      </c>
      <c r="E17" s="11">
        <f>VLOOKUP(A17,'Рейтинг места '!A:O,8,0)-VLOOKUP('Изм. показателей к 2017'!A17,'Рейтинг 2017'!A:O,8,0)</f>
        <v>0.14596897784400342</v>
      </c>
      <c r="F17" s="10">
        <f>VLOOKUP(A17,'Рейтинг места '!A:O,10,0)-VLOOKUP('Изм. показателей к 2017'!A17,'Рейтинг 2017'!A:O,10,0)</f>
        <v>-6.6547651583969553E-2</v>
      </c>
      <c r="G17" s="14">
        <f>VLOOKUP(A17,'Рейтинг места '!A:O,12,0)-VLOOKUP('Изм. показателей к 2017'!A17,'Рейтинг 2017'!A:O,12,0)</f>
        <v>-0.28023854805024695</v>
      </c>
      <c r="H17" t="s">
        <v>112</v>
      </c>
    </row>
    <row r="18" spans="1:8" x14ac:dyDescent="0.25">
      <c r="A18" s="6" t="s">
        <v>16</v>
      </c>
      <c r="B18" s="8">
        <f>VLOOKUP(A18,'Рейтинг места '!A:O,2,0)-VLOOKUP('Изм. показателей к 2017'!A18,'Рейтинг 2017'!A:O,2,0)</f>
        <v>-9.0501088023359211E-3</v>
      </c>
      <c r="C18" s="9">
        <f>VLOOKUP(A18,'Рейтинг места '!A:O,4,0)-VLOOKUP('Изм. показателей к 2017'!A18,'Рейтинг 2017'!A:O,4,0)</f>
        <v>4137.4972476613621</v>
      </c>
      <c r="D18" s="10">
        <f>VLOOKUP(A18,'Рейтинг места '!A:O,6,0)-VLOOKUP('Изм. показателей к 2017'!A18,'Рейтинг 2017'!A:O,6,0)</f>
        <v>2.6764007535696979E-2</v>
      </c>
      <c r="E18" s="11">
        <f>VLOOKUP(A18,'Рейтинг места '!A:O,8,0)-VLOOKUP('Изм. показателей к 2017'!A18,'Рейтинг 2017'!A:O,8,0)</f>
        <v>0.12367125991820049</v>
      </c>
      <c r="F18" s="10">
        <f>VLOOKUP(A18,'Рейтинг места '!A:O,10,0)-VLOOKUP('Изм. показателей к 2017'!A18,'Рейтинг 2017'!A:O,10,0)</f>
        <v>-0.16453041611914018</v>
      </c>
      <c r="G18" s="14">
        <f>VLOOKUP(A18,'Рейтинг места '!A:O,12,0)-VLOOKUP('Изм. показателей к 2017'!A18,'Рейтинг 2017'!A:O,12,0)</f>
        <v>5.6693245872726727E-2</v>
      </c>
      <c r="H18" t="s">
        <v>110</v>
      </c>
    </row>
    <row r="19" spans="1:8" x14ac:dyDescent="0.25">
      <c r="A19" s="6" t="s">
        <v>17</v>
      </c>
      <c r="B19" s="8">
        <f>VLOOKUP(A19,'Рейтинг места '!A:O,2,0)-VLOOKUP('Изм. показателей к 2017'!A19,'Рейтинг 2017'!A:O,2,0)</f>
        <v>-2.5334502252634533E-3</v>
      </c>
      <c r="C19" s="9">
        <f>VLOOKUP(A19,'Рейтинг места '!A:O,4,0)-VLOOKUP('Изм. показателей к 2017'!A19,'Рейтинг 2017'!A:O,4,0)</f>
        <v>-6983.8502534213039</v>
      </c>
      <c r="D19" s="10">
        <f>VLOOKUP(A19,'Рейтинг места '!A:O,6,0)-VLOOKUP('Изм. показателей к 2017'!A19,'Рейтинг 2017'!A:O,6,0)</f>
        <v>-7.2003239521735957E-2</v>
      </c>
      <c r="E19" s="11">
        <f>VLOOKUP(A19,'Рейтинг места '!A:O,8,0)-VLOOKUP('Изм. показателей к 2017'!A19,'Рейтинг 2017'!A:O,8,0)</f>
        <v>0.23492156494615957</v>
      </c>
      <c r="F19" s="10">
        <f>VLOOKUP(A19,'Рейтинг места '!A:O,10,0)-VLOOKUP('Изм. показателей к 2017'!A19,'Рейтинг 2017'!A:O,10,0)</f>
        <v>-2.0845404732979474E-2</v>
      </c>
      <c r="G19" s="14">
        <f>VLOOKUP(A19,'Рейтинг места '!A:O,12,0)-VLOOKUP('Изм. показателей к 2017'!A19,'Рейтинг 2017'!A:O,12,0)</f>
        <v>-0.14081202057876285</v>
      </c>
      <c r="H19" t="s">
        <v>99</v>
      </c>
    </row>
    <row r="20" spans="1:8" x14ac:dyDescent="0.25">
      <c r="A20" s="6" t="s">
        <v>18</v>
      </c>
      <c r="B20" s="8">
        <f>VLOOKUP(A20,'Рейтинг места '!A:O,2,0)-VLOOKUP('Изм. показателей к 2017'!A20,'Рейтинг 2017'!A:O,2,0)</f>
        <v>-1.7874589166573807E-3</v>
      </c>
      <c r="C20" s="9">
        <f>VLOOKUP(A20,'Рейтинг места '!A:O,4,0)-VLOOKUP('Изм. показателей к 2017'!A20,'Рейтинг 2017'!A:O,4,0)</f>
        <v>-569.45415124391729</v>
      </c>
      <c r="D20" s="10">
        <f>VLOOKUP(A20,'Рейтинг места '!A:O,6,0)-VLOOKUP('Изм. показателей к 2017'!A20,'Рейтинг 2017'!A:O,6,0)</f>
        <v>-3.1057052170338634E-2</v>
      </c>
      <c r="E20" s="11">
        <f>VLOOKUP(A20,'Рейтинг места '!A:O,8,0)-VLOOKUP('Изм. показателей к 2017'!A20,'Рейтинг 2017'!A:O,8,0)</f>
        <v>7.0028479917991548E-2</v>
      </c>
      <c r="F20" s="10">
        <f>VLOOKUP(A20,'Рейтинг места '!A:O,10,0)-VLOOKUP('Изм. показателей к 2017'!A20,'Рейтинг 2017'!A:O,10,0)</f>
        <v>-2.2382303901890607E-2</v>
      </c>
      <c r="G20" s="14">
        <f>VLOOKUP(A20,'Рейтинг места '!A:O,12,0)-VLOOKUP('Изм. показателей к 2017'!A20,'Рейтинг 2017'!A:O,12,0)</f>
        <v>-3.4345908072860643E-2</v>
      </c>
      <c r="H20" t="s">
        <v>115</v>
      </c>
    </row>
    <row r="21" spans="1:8" x14ac:dyDescent="0.25">
      <c r="A21" s="6" t="s">
        <v>19</v>
      </c>
      <c r="B21" s="8">
        <f>VLOOKUP(A21,'Рейтинг места '!A:O,2,0)-VLOOKUP('Изм. показателей к 2017'!A21,'Рейтинг 2017'!A:O,2,0)</f>
        <v>-5.7442497713258642E-3</v>
      </c>
      <c r="C21" s="9">
        <f>VLOOKUP(A21,'Рейтинг места '!A:O,4,0)-VLOOKUP('Изм. показателей к 2017'!A21,'Рейтинг 2017'!A:O,4,0)</f>
        <v>-26486.5055886544</v>
      </c>
      <c r="D21" s="10">
        <f>VLOOKUP(A21,'Рейтинг места '!A:O,6,0)-VLOOKUP('Изм. показателей к 2017'!A21,'Рейтинг 2017'!A:O,6,0)</f>
        <v>-3.4553698482506418E-2</v>
      </c>
      <c r="E21" s="11">
        <f>VLOOKUP(A21,'Рейтинг места '!A:O,8,0)-VLOOKUP('Изм. показателей к 2017'!A21,'Рейтинг 2017'!A:O,8,0)</f>
        <v>-5.0570058242806359E-2</v>
      </c>
      <c r="F21" s="10">
        <f>VLOOKUP(A21,'Рейтинг места '!A:O,10,0)-VLOOKUP('Изм. показателей к 2017'!A21,'Рейтинг 2017'!A:O,10,0)</f>
        <v>-0.24987280044871701</v>
      </c>
      <c r="G21" s="14">
        <f>VLOOKUP(A21,'Рейтинг места '!A:O,12,0)-VLOOKUP('Изм. показателей к 2017'!A21,'Рейтинг 2017'!A:O,12,0)</f>
        <v>-0.47278469803722234</v>
      </c>
      <c r="H21" t="s">
        <v>112</v>
      </c>
    </row>
    <row r="22" spans="1:8" x14ac:dyDescent="0.25">
      <c r="A22" s="6" t="s">
        <v>20</v>
      </c>
      <c r="B22" s="8">
        <f>VLOOKUP(A22,'Рейтинг места '!A:O,2,0)-VLOOKUP('Изм. показателей к 2017'!A22,'Рейтинг 2017'!A:O,2,0)</f>
        <v>-2.822265560901413E-3</v>
      </c>
      <c r="C22" s="9">
        <f>VLOOKUP(A22,'Рейтинг места '!A:O,4,0)-VLOOKUP('Изм. показателей к 2017'!A22,'Рейтинг 2017'!A:O,4,0)</f>
        <v>8316.9886878747056</v>
      </c>
      <c r="D22" s="10">
        <f>VLOOKUP(A22,'Рейтинг места '!A:O,6,0)-VLOOKUP('Изм. показателей к 2017'!A22,'Рейтинг 2017'!A:O,6,0)</f>
        <v>-6.2824559881797748E-2</v>
      </c>
      <c r="E22" s="11">
        <f>VLOOKUP(A22,'Рейтинг места '!A:O,8,0)-VLOOKUP('Изм. показателей к 2017'!A22,'Рейтинг 2017'!A:O,8,0)</f>
        <v>2.3260311764822905E-2</v>
      </c>
      <c r="F22" s="10">
        <f>VLOOKUP(A22,'Рейтинг места '!A:O,10,0)-VLOOKUP('Изм. показателей к 2017'!A22,'Рейтинг 2017'!A:O,10,0)</f>
        <v>-0.32431289547799647</v>
      </c>
      <c r="G22" s="14">
        <f>VLOOKUP(A22,'Рейтинг места '!A:O,12,0)-VLOOKUP('Изм. показателей к 2017'!A22,'Рейтинг 2017'!A:O,12,0)</f>
        <v>0.53557616007690756</v>
      </c>
      <c r="H22" t="s">
        <v>110</v>
      </c>
    </row>
    <row r="23" spans="1:8" x14ac:dyDescent="0.25">
      <c r="A23" s="6" t="s">
        <v>21</v>
      </c>
      <c r="B23" s="8">
        <f>VLOOKUP(A23,'Рейтинг места '!A:O,2,0)-VLOOKUP('Изм. показателей к 2017'!A23,'Рейтинг 2017'!A:O,2,0)</f>
        <v>-2.2160812698103216E-3</v>
      </c>
      <c r="C23" s="9">
        <f>VLOOKUP(A23,'Рейтинг места '!A:O,4,0)-VLOOKUP('Изм. показателей к 2017'!A23,'Рейтинг 2017'!A:O,4,0)</f>
        <v>2506.5085426508303</v>
      </c>
      <c r="D23" s="10">
        <f>VLOOKUP(A23,'Рейтинг места '!A:O,6,0)-VLOOKUP('Изм. показателей к 2017'!A23,'Рейтинг 2017'!A:O,6,0)</f>
        <v>1.7840371313149583E-2</v>
      </c>
      <c r="E23" s="11">
        <f>VLOOKUP(A23,'Рейтинг места '!A:O,8,0)-VLOOKUP('Изм. показателей к 2017'!A23,'Рейтинг 2017'!A:O,8,0)</f>
        <v>0.22733118506290173</v>
      </c>
      <c r="F23" s="10">
        <f>VLOOKUP(A23,'Рейтинг места '!A:O,10,0)-VLOOKUP('Изм. показателей к 2017'!A23,'Рейтинг 2017'!A:O,10,0)</f>
        <v>-2.2877195909132841E-2</v>
      </c>
      <c r="G23" s="14">
        <f>VLOOKUP(A23,'Рейтинг места '!A:O,12,0)-VLOOKUP('Изм. показателей к 2017'!A23,'Рейтинг 2017'!A:O,12,0)</f>
        <v>-1.6786627319196334E-3</v>
      </c>
      <c r="H23" t="s">
        <v>115</v>
      </c>
    </row>
    <row r="24" spans="1:8" x14ac:dyDescent="0.25">
      <c r="A24" s="6" t="s">
        <v>22</v>
      </c>
      <c r="B24" s="8">
        <f>VLOOKUP(A24,'Рейтинг места '!A:O,2,0)-VLOOKUP('Изм. показателей к 2017'!A24,'Рейтинг 2017'!A:O,2,0)</f>
        <v>-6.5365003828340776E-3</v>
      </c>
      <c r="C24" s="9">
        <f>VLOOKUP(A24,'Рейтинг места '!A:O,4,0)-VLOOKUP('Изм. показателей к 2017'!A24,'Рейтинг 2017'!A:O,4,0)</f>
        <v>-2952.1473057070543</v>
      </c>
      <c r="D24" s="10">
        <f>VLOOKUP(A24,'Рейтинг места '!A:O,6,0)-VLOOKUP('Изм. показателей к 2017'!A24,'Рейтинг 2017'!A:O,6,0)</f>
        <v>-3.7125667371001814E-2</v>
      </c>
      <c r="E24" s="11">
        <f>VLOOKUP(A24,'Рейтинг места '!A:O,8,0)-VLOOKUP('Изм. показателей к 2017'!A24,'Рейтинг 2017'!A:O,8,0)</f>
        <v>2.5951188505387801E-2</v>
      </c>
      <c r="F24" s="10">
        <f>VLOOKUP(A24,'Рейтинг места '!A:O,10,0)-VLOOKUP('Изм. показателей к 2017'!A24,'Рейтинг 2017'!A:O,10,0)</f>
        <v>-0.10366444057785953</v>
      </c>
      <c r="G24" s="14">
        <f>VLOOKUP(A24,'Рейтинг места '!A:O,12,0)-VLOOKUP('Изм. показателей к 2017'!A24,'Рейтинг 2017'!A:O,12,0)</f>
        <v>-0.15015958951370378</v>
      </c>
      <c r="H24" t="s">
        <v>110</v>
      </c>
    </row>
    <row r="25" spans="1:8" x14ac:dyDescent="0.25">
      <c r="A25" s="6" t="s">
        <v>23</v>
      </c>
      <c r="B25" s="8">
        <f>VLOOKUP(A25,'Рейтинг места '!A:O,2,0)-VLOOKUP('Изм. показателей к 2017'!A25,'Рейтинг 2017'!A:O,2,0)</f>
        <v>-6.8637354094837968E-3</v>
      </c>
      <c r="C25" s="9">
        <f>VLOOKUP(A25,'Рейтинг места '!A:O,4,0)-VLOOKUP('Изм. показателей к 2017'!A25,'Рейтинг 2017'!A:O,4,0)</f>
        <v>-2921.4770981670299</v>
      </c>
      <c r="D25" s="10">
        <f>VLOOKUP(A25,'Рейтинг места '!A:O,6,0)-VLOOKUP('Изм. показателей к 2017'!A25,'Рейтинг 2017'!A:O,6,0)</f>
        <v>-1.1523235266732084E-2</v>
      </c>
      <c r="E25" s="11">
        <f>VLOOKUP(A25,'Рейтинг места '!A:O,8,0)-VLOOKUP('Изм. показателей к 2017'!A25,'Рейтинг 2017'!A:O,8,0)</f>
        <v>0.19201242027530685</v>
      </c>
      <c r="F25" s="10">
        <f>VLOOKUP(A25,'Рейтинг места '!A:O,10,0)-VLOOKUP('Изм. показателей к 2017'!A25,'Рейтинг 2017'!A:O,10,0)</f>
        <v>-6.3940978578114163E-2</v>
      </c>
      <c r="G25" s="14">
        <f>VLOOKUP(A25,'Рейтинг места '!A:O,12,0)-VLOOKUP('Изм. показателей к 2017'!A25,'Рейтинг 2017'!A:O,12,0)</f>
        <v>-0.1534210479936895</v>
      </c>
      <c r="H25" t="s">
        <v>111</v>
      </c>
    </row>
    <row r="26" spans="1:8" x14ac:dyDescent="0.25">
      <c r="A26" s="6" t="s">
        <v>24</v>
      </c>
      <c r="B26" s="8">
        <f>VLOOKUP(A26,'Рейтинг места '!A:O,2,0)-VLOOKUP('Изм. показателей к 2017'!A26,'Рейтинг 2017'!A:O,2,0)</f>
        <v>-2.6767245859102007E-3</v>
      </c>
      <c r="C26" s="9">
        <f>VLOOKUP(A26,'Рейтинг места '!A:O,4,0)-VLOOKUP('Изм. показателей к 2017'!A26,'Рейтинг 2017'!A:O,4,0)</f>
        <v>-3443.9899503643392</v>
      </c>
      <c r="D26" s="10">
        <f>VLOOKUP(A26,'Рейтинг места '!A:O,6,0)-VLOOKUP('Изм. показателей к 2017'!A26,'Рейтинг 2017'!A:O,6,0)</f>
        <v>-2.0588372780361575E-3</v>
      </c>
      <c r="E26" s="11">
        <f>VLOOKUP(A26,'Рейтинг места '!A:O,8,0)-VLOOKUP('Изм. показателей к 2017'!A26,'Рейтинг 2017'!A:O,8,0)</f>
        <v>-0.38971305907083398</v>
      </c>
      <c r="F26" s="10">
        <f>VLOOKUP(A26,'Рейтинг места '!A:O,10,0)-VLOOKUP('Изм. показателей к 2017'!A26,'Рейтинг 2017'!A:O,10,0)</f>
        <v>-0.15797416360344665</v>
      </c>
      <c r="G26" s="14">
        <f>VLOOKUP(A26,'Рейтинг места '!A:O,12,0)-VLOOKUP('Изм. показателей к 2017'!A26,'Рейтинг 2017'!A:O,12,0)</f>
        <v>-0.10987998848546432</v>
      </c>
      <c r="H26" t="s">
        <v>109</v>
      </c>
    </row>
    <row r="27" spans="1:8" x14ac:dyDescent="0.25">
      <c r="A27" s="6" t="s">
        <v>25</v>
      </c>
      <c r="B27" s="8">
        <f>VLOOKUP(A27,'Рейтинг места '!A:O,2,0)-VLOOKUP('Изм. показателей к 2017'!A27,'Рейтинг 2017'!A:O,2,0)</f>
        <v>-2.0218380974892231E-4</v>
      </c>
      <c r="C27" s="9">
        <f>VLOOKUP(A27,'Рейтинг места '!A:O,4,0)-VLOOKUP('Изм. показателей к 2017'!A27,'Рейтинг 2017'!A:O,4,0)</f>
        <v>-4398.5169476714436</v>
      </c>
      <c r="D27" s="10">
        <f>VLOOKUP(A27,'Рейтинг места '!A:O,6,0)-VLOOKUP('Изм. показателей к 2017'!A27,'Рейтинг 2017'!A:O,6,0)</f>
        <v>1.2631788605584893E-3</v>
      </c>
      <c r="E27" s="11">
        <f>VLOOKUP(A27,'Рейтинг места '!A:O,8,0)-VLOOKUP('Изм. показателей к 2017'!A27,'Рейтинг 2017'!A:O,8,0)</f>
        <v>1.6963390960767821E-2</v>
      </c>
      <c r="F27" s="10">
        <f>VLOOKUP(A27,'Рейтинг места '!A:O,10,0)-VLOOKUP('Изм. показателей к 2017'!A27,'Рейтинг 2017'!A:O,10,0)</f>
        <v>-5.043182439118464E-3</v>
      </c>
      <c r="G27" s="14">
        <f>VLOOKUP(A27,'Рейтинг места '!A:O,12,0)-VLOOKUP('Изм. показателей к 2017'!A27,'Рейтинг 2017'!A:O,12,0)</f>
        <v>-4.0382845547318968E-2</v>
      </c>
      <c r="H27" t="s">
        <v>112</v>
      </c>
    </row>
    <row r="28" spans="1:8" x14ac:dyDescent="0.25">
      <c r="A28" s="6" t="s">
        <v>26</v>
      </c>
      <c r="B28" s="8">
        <f>VLOOKUP(A28,'Рейтинг места '!A:O,2,0)-VLOOKUP('Изм. показателей к 2017'!A28,'Рейтинг 2017'!A:O,2,0)</f>
        <v>2.1541510049199603E-3</v>
      </c>
      <c r="C28" s="9">
        <f>VLOOKUP(A28,'Рейтинг места '!A:O,4,0)-VLOOKUP('Изм. показателей к 2017'!A28,'Рейтинг 2017'!A:O,4,0)</f>
        <v>-22987.865007795059</v>
      </c>
      <c r="D28" s="10">
        <f>VLOOKUP(A28,'Рейтинг места '!A:O,6,0)-VLOOKUP('Изм. показателей к 2017'!A28,'Рейтинг 2017'!A:O,6,0)</f>
        <v>-0.10059981938888196</v>
      </c>
      <c r="E28" s="11">
        <f>VLOOKUP(A28,'Рейтинг места '!A:O,8,0)-VLOOKUP('Изм. показателей к 2017'!A28,'Рейтинг 2017'!A:O,8,0)</f>
        <v>7.5486941981901534E-2</v>
      </c>
      <c r="F28" s="10">
        <f>VLOOKUP(A28,'Рейтинг места '!A:O,10,0)-VLOOKUP('Изм. показателей к 2017'!A28,'Рейтинг 2017'!A:O,10,0)</f>
        <v>-0.38963642391138165</v>
      </c>
      <c r="G28" s="14">
        <f>VLOOKUP(A28,'Рейтинг места '!A:O,12,0)-VLOOKUP('Изм. показателей к 2017'!A28,'Рейтинг 2017'!A:O,12,0)</f>
        <v>-0.15772949527498115</v>
      </c>
      <c r="H28" t="s">
        <v>99</v>
      </c>
    </row>
    <row r="29" spans="1:8" x14ac:dyDescent="0.25">
      <c r="A29" s="6" t="s">
        <v>27</v>
      </c>
      <c r="B29" s="8">
        <f>VLOOKUP(A29,'Рейтинг места '!A:O,2,0)-VLOOKUP('Изм. показателей к 2017'!A29,'Рейтинг 2017'!A:O,2,0)</f>
        <v>-1.6999909662894774E-2</v>
      </c>
      <c r="C29" s="9">
        <f>VLOOKUP(A29,'Рейтинг места '!A:O,4,0)-VLOOKUP('Изм. показателей к 2017'!A29,'Рейтинг 2017'!A:O,4,0)</f>
        <v>-18651.26288486729</v>
      </c>
      <c r="D29" s="10">
        <f>VLOOKUP(A29,'Рейтинг места '!A:O,6,0)-VLOOKUP('Изм. показателей к 2017'!A29,'Рейтинг 2017'!A:O,6,0)</f>
        <v>-1.4366607934432368E-2</v>
      </c>
      <c r="E29" s="11">
        <f>VLOOKUP(A29,'Рейтинг места '!A:O,8,0)-VLOOKUP('Изм. показателей к 2017'!A29,'Рейтинг 2017'!A:O,8,0)</f>
        <v>0.18360893276998658</v>
      </c>
      <c r="F29" s="10">
        <f>VLOOKUP(A29,'Рейтинг места '!A:O,10,0)-VLOOKUP('Изм. показателей к 2017'!A29,'Рейтинг 2017'!A:O,10,0)</f>
        <v>-0.2864685525039487</v>
      </c>
      <c r="G29" s="14">
        <f>VLOOKUP(A29,'Рейтинг места '!A:O,12,0)-VLOOKUP('Изм. показателей к 2017'!A29,'Рейтинг 2017'!A:O,12,0)</f>
        <v>-0.86800239790886069</v>
      </c>
      <c r="H29" t="s">
        <v>110</v>
      </c>
    </row>
    <row r="30" spans="1:8" x14ac:dyDescent="0.25">
      <c r="A30" s="6" t="s">
        <v>28</v>
      </c>
      <c r="B30" s="8">
        <f>VLOOKUP(A30,'Рейтинг места '!A:O,2,0)-VLOOKUP('Изм. показателей к 2017'!A30,'Рейтинг 2017'!A:O,2,0)</f>
        <v>-5.5805720799799452E-3</v>
      </c>
      <c r="C30" s="9">
        <f>VLOOKUP(A30,'Рейтинг места '!A:O,4,0)-VLOOKUP('Изм. показателей к 2017'!A30,'Рейтинг 2017'!A:O,4,0)</f>
        <v>-1200.6181138730244</v>
      </c>
      <c r="D30" s="10">
        <f>VLOOKUP(A30,'Рейтинг места '!A:O,6,0)-VLOOKUP('Изм. показателей к 2017'!A30,'Рейтинг 2017'!A:O,6,0)</f>
        <v>-5.6286386010331591E-3</v>
      </c>
      <c r="E30" s="11">
        <f>VLOOKUP(A30,'Рейтинг места '!A:O,8,0)-VLOOKUP('Изм. показателей к 2017'!A30,'Рейтинг 2017'!A:O,8,0)</f>
        <v>4.5245584709736164E-2</v>
      </c>
      <c r="F30" s="10">
        <f>VLOOKUP(A30,'Рейтинг места '!A:O,10,0)-VLOOKUP('Изм. показателей к 2017'!A30,'Рейтинг 2017'!A:O,10,0)</f>
        <v>-5.3142949491897629E-2</v>
      </c>
      <c r="G30" s="14">
        <f>VLOOKUP(A30,'Рейтинг места '!A:O,12,0)-VLOOKUP('Изм. показателей к 2017'!A30,'Рейтинг 2017'!A:O,12,0)</f>
        <v>-8.9498916762864811E-2</v>
      </c>
      <c r="H30" t="s">
        <v>111</v>
      </c>
    </row>
    <row r="31" spans="1:8" x14ac:dyDescent="0.25">
      <c r="A31" s="6" t="s">
        <v>29</v>
      </c>
      <c r="B31" s="8">
        <f>VLOOKUP(A31,'Рейтинг места '!A:O,2,0)-VLOOKUP('Изм. показателей к 2017'!A31,'Рейтинг 2017'!A:O,2,0)</f>
        <v>-8.6238370182390583E-3</v>
      </c>
      <c r="C31" s="9">
        <f>VLOOKUP(A31,'Рейтинг места '!A:O,4,0)-VLOOKUP('Изм. показателей к 2017'!A31,'Рейтинг 2017'!A:O,4,0)</f>
        <v>-3403.2218959554448</v>
      </c>
      <c r="D31" s="10">
        <f>VLOOKUP(A31,'Рейтинг места '!A:O,6,0)-VLOOKUP('Изм. показателей к 2017'!A31,'Рейтинг 2017'!A:O,6,0)</f>
        <v>3.0377434416486437E-3</v>
      </c>
      <c r="E31" s="11">
        <f>VLOOKUP(A31,'Рейтинг места '!A:O,8,0)-VLOOKUP('Изм. показателей к 2017'!A31,'Рейтинг 2017'!A:O,8,0)</f>
        <v>-8.3497944005703095E-2</v>
      </c>
      <c r="F31" s="10">
        <f>VLOOKUP(A31,'Рейтинг места '!A:O,10,0)-VLOOKUP('Изм. показателей к 2017'!A31,'Рейтинг 2017'!A:O,10,0)</f>
        <v>-9.719361918078288E-3</v>
      </c>
      <c r="G31" s="14">
        <f>VLOOKUP(A31,'Рейтинг места '!A:O,12,0)-VLOOKUP('Изм. показателей к 2017'!A31,'Рейтинг 2017'!A:O,12,0)</f>
        <v>-0.17224802750955581</v>
      </c>
      <c r="H31" t="s">
        <v>115</v>
      </c>
    </row>
    <row r="32" spans="1:8" x14ac:dyDescent="0.25">
      <c r="A32" s="6" t="s">
        <v>30</v>
      </c>
      <c r="B32" s="8">
        <f>VLOOKUP(A32,'Рейтинг места '!A:O,2,0)-VLOOKUP('Изм. показателей к 2017'!A32,'Рейтинг 2017'!A:O,2,0)</f>
        <v>-9.6287095833504366E-3</v>
      </c>
      <c r="C32" s="9">
        <f>VLOOKUP(A32,'Рейтинг места '!A:O,4,0)-VLOOKUP('Изм. показателей к 2017'!A32,'Рейтинг 2017'!A:O,4,0)</f>
        <v>-19949.79749873434</v>
      </c>
      <c r="D32" s="10">
        <f>VLOOKUP(A32,'Рейтинг места '!A:O,6,0)-VLOOKUP('Изм. показателей к 2017'!A32,'Рейтинг 2017'!A:O,6,0)</f>
        <v>-5.0170879011914082E-2</v>
      </c>
      <c r="E32" s="11">
        <f>VLOOKUP(A32,'Рейтинг места '!A:O,8,0)-VLOOKUP('Изм. показателей к 2017'!A32,'Рейтинг 2017'!A:O,8,0)</f>
        <v>6.6573063717785375E-2</v>
      </c>
      <c r="F32" s="10">
        <f>VLOOKUP(A32,'Рейтинг места '!A:O,10,0)-VLOOKUP('Изм. показателей к 2017'!A32,'Рейтинг 2017'!A:O,10,0)</f>
        <v>-0.14470122069051616</v>
      </c>
      <c r="G32" s="14">
        <f>VLOOKUP(A32,'Рейтинг места '!A:O,12,0)-VLOOKUP('Изм. показателей к 2017'!A32,'Рейтинг 2017'!A:O,12,0)</f>
        <v>-0.45170206358927145</v>
      </c>
      <c r="H32" t="s">
        <v>114</v>
      </c>
    </row>
    <row r="33" spans="1:8" x14ac:dyDescent="0.25">
      <c r="A33" s="6" t="s">
        <v>31</v>
      </c>
      <c r="B33" s="8">
        <f>VLOOKUP(A33,'Рейтинг места '!A:O,2,0)-VLOOKUP('Изм. показателей к 2017'!A33,'Рейтинг 2017'!A:O,2,0)</f>
        <v>-2.8767225623197792E-3</v>
      </c>
      <c r="C33" s="9">
        <f>VLOOKUP(A33,'Рейтинг места '!A:O,4,0)-VLOOKUP('Изм. показателей к 2017'!A33,'Рейтинг 2017'!A:O,4,0)</f>
        <v>-63.733371214519138</v>
      </c>
      <c r="D33" s="10">
        <f>VLOOKUP(A33,'Рейтинг места '!A:O,6,0)-VLOOKUP('Изм. показателей к 2017'!A33,'Рейтинг 2017'!A:O,6,0)</f>
        <v>-6.5756012474701836E-3</v>
      </c>
      <c r="E33" s="11">
        <f>VLOOKUP(A33,'Рейтинг места '!A:O,8,0)-VLOOKUP('Изм. показателей к 2017'!A33,'Рейтинг 2017'!A:O,8,0)</f>
        <v>0.10510384290523822</v>
      </c>
      <c r="F33" s="10">
        <f>VLOOKUP(A33,'Рейтинг места '!A:O,10,0)-VLOOKUP('Изм. показателей к 2017'!A33,'Рейтинг 2017'!A:O,10,0)</f>
        <v>-2.507696658143194E-2</v>
      </c>
      <c r="G33" s="14">
        <f>VLOOKUP(A33,'Рейтинг места '!A:O,12,0)-VLOOKUP('Изм. показателей к 2017'!A33,'Рейтинг 2017'!A:O,12,0)</f>
        <v>-2.1356450071475575E-2</v>
      </c>
      <c r="H33" t="s">
        <v>111</v>
      </c>
    </row>
    <row r="34" spans="1:8" x14ac:dyDescent="0.25">
      <c r="A34" s="6" t="s">
        <v>32</v>
      </c>
      <c r="B34" s="8">
        <f>VLOOKUP(A34,'Рейтинг места '!A:O,2,0)-VLOOKUP('Изм. показателей к 2017'!A34,'Рейтинг 2017'!A:O,2,0)</f>
        <v>-6.9761881452266514E-3</v>
      </c>
      <c r="C34" s="9">
        <f>VLOOKUP(A34,'Рейтинг места '!A:O,4,0)-VLOOKUP('Изм. показателей к 2017'!A34,'Рейтинг 2017'!A:O,4,0)</f>
        <v>-959.45861454283295</v>
      </c>
      <c r="D34" s="10">
        <f>VLOOKUP(A34,'Рейтинг места '!A:O,6,0)-VLOOKUP('Изм. показателей к 2017'!A34,'Рейтинг 2017'!A:O,6,0)</f>
        <v>-1.2150267790880201E-2</v>
      </c>
      <c r="E34" s="11">
        <f>VLOOKUP(A34,'Рейтинг места '!A:O,8,0)-VLOOKUP('Изм. показателей к 2017'!A34,'Рейтинг 2017'!A:O,8,0)</f>
        <v>4.5695949880152575E-2</v>
      </c>
      <c r="F34" s="10">
        <f>VLOOKUP(A34,'Рейтинг места '!A:O,10,0)-VLOOKUP('Изм. показателей к 2017'!A34,'Рейтинг 2017'!A:O,10,0)</f>
        <v>-3.744612583516304E-2</v>
      </c>
      <c r="G34" s="14">
        <f>VLOOKUP(A34,'Рейтинг места '!A:O,12,0)-VLOOKUP('Изм. показателей к 2017'!A34,'Рейтинг 2017'!A:O,12,0)</f>
        <v>-0.12086111764743679</v>
      </c>
      <c r="H34" t="s">
        <v>112</v>
      </c>
    </row>
    <row r="35" spans="1:8" x14ac:dyDescent="0.25">
      <c r="A35" s="6" t="s">
        <v>33</v>
      </c>
      <c r="B35" s="8">
        <f>VLOOKUP(A35,'Рейтинг места '!A:O,2,0)-VLOOKUP('Изм. показателей к 2017'!A35,'Рейтинг 2017'!A:O,2,0)</f>
        <v>-8.3236000653473738E-3</v>
      </c>
      <c r="C35" s="9">
        <f>VLOOKUP(A35,'Рейтинг места '!A:O,4,0)-VLOOKUP('Изм. показателей к 2017'!A35,'Рейтинг 2017'!A:O,4,0)</f>
        <v>-2096.511385705322</v>
      </c>
      <c r="D35" s="10">
        <f>VLOOKUP(A35,'Рейтинг места '!A:O,6,0)-VLOOKUP('Изм. показателей к 2017'!A35,'Рейтинг 2017'!A:O,6,0)</f>
        <v>5.6023484449037542E-2</v>
      </c>
      <c r="E35" s="11">
        <f>VLOOKUP(A35,'Рейтинг места '!A:O,8,0)-VLOOKUP('Изм. показателей к 2017'!A35,'Рейтинг 2017'!A:O,8,0)</f>
        <v>0.15536432631295616</v>
      </c>
      <c r="F35" s="10">
        <f>VLOOKUP(A35,'Рейтинг места '!A:O,10,0)-VLOOKUP('Изм. показателей к 2017'!A35,'Рейтинг 2017'!A:O,10,0)</f>
        <v>-0.17985221089309342</v>
      </c>
      <c r="G35" s="14">
        <f>VLOOKUP(A35,'Рейтинг места '!A:O,12,0)-VLOOKUP('Изм. показателей к 2017'!A35,'Рейтинг 2017'!A:O,12,0)</f>
        <v>-0.21205452010066983</v>
      </c>
      <c r="H35" t="s">
        <v>109</v>
      </c>
    </row>
    <row r="36" spans="1:8" x14ac:dyDescent="0.25">
      <c r="A36" s="6" t="s">
        <v>34</v>
      </c>
      <c r="B36" s="8">
        <f>VLOOKUP(A36,'Рейтинг места '!A:O,2,0)-VLOOKUP('Изм. показателей к 2017'!A36,'Рейтинг 2017'!A:O,2,0)</f>
        <v>-6.3430419337534641E-3</v>
      </c>
      <c r="C36" s="9">
        <f>VLOOKUP(A36,'Рейтинг места '!A:O,4,0)-VLOOKUP('Изм. показателей к 2017'!A36,'Рейтинг 2017'!A:O,4,0)</f>
        <v>-1319.967570099252</v>
      </c>
      <c r="D36" s="10">
        <f>VLOOKUP(A36,'Рейтинг места '!A:O,6,0)-VLOOKUP('Изм. показателей к 2017'!A36,'Рейтинг 2017'!A:O,6,0)</f>
        <v>-5.4827932004786029E-2</v>
      </c>
      <c r="E36" s="11">
        <f>VLOOKUP(A36,'Рейтинг места '!A:O,8,0)-VLOOKUP('Изм. показателей к 2017'!A36,'Рейтинг 2017'!A:O,8,0)</f>
        <v>0.12699275704057822</v>
      </c>
      <c r="F36" s="10">
        <f>VLOOKUP(A36,'Рейтинг места '!A:O,10,0)-VLOOKUP('Изм. показателей к 2017'!A36,'Рейтинг 2017'!A:O,10,0)</f>
        <v>-2.194395433064622E-2</v>
      </c>
      <c r="G36" s="14">
        <f>VLOOKUP(A36,'Рейтинг места '!A:O,12,0)-VLOOKUP('Изм. показателей к 2017'!A36,'Рейтинг 2017'!A:O,12,0)</f>
        <v>-0.11522156320974242</v>
      </c>
      <c r="H36" t="s">
        <v>115</v>
      </c>
    </row>
    <row r="37" spans="1:8" x14ac:dyDescent="0.25">
      <c r="A37" s="6" t="s">
        <v>35</v>
      </c>
      <c r="B37" s="8">
        <f>VLOOKUP(A37,'Рейтинг места '!A:O,2,0)-VLOOKUP('Изм. показателей к 2017'!A37,'Рейтинг 2017'!A:O,2,0)</f>
        <v>-1.3899179308761445E-4</v>
      </c>
      <c r="C37" s="9">
        <f>VLOOKUP(A37,'Рейтинг места '!A:O,4,0)-VLOOKUP('Изм. показателей к 2017'!A37,'Рейтинг 2017'!A:O,4,0)</f>
        <v>9055.4824105190055</v>
      </c>
      <c r="D37" s="10">
        <f>VLOOKUP(A37,'Рейтинг места '!A:O,6,0)-VLOOKUP('Изм. показателей к 2017'!A37,'Рейтинг 2017'!A:O,6,0)</f>
        <v>3.0869445677630392E-3</v>
      </c>
      <c r="E37" s="11">
        <f>VLOOKUP(A37,'Рейтинг места '!A:O,8,0)-VLOOKUP('Изм. показателей к 2017'!A37,'Рейтинг 2017'!A:O,8,0)</f>
        <v>7.3824512627036487E-3</v>
      </c>
      <c r="F37" s="10">
        <f>VLOOKUP(A37,'Рейтинг места '!A:O,10,0)-VLOOKUP('Изм. показателей к 2017'!A37,'Рейтинг 2017'!A:O,10,0)</f>
        <v>7.0075860332188766E-2</v>
      </c>
      <c r="G37" s="14">
        <f>VLOOKUP(A37,'Рейтинг места '!A:O,12,0)-VLOOKUP('Изм. показателей к 2017'!A37,'Рейтинг 2017'!A:O,12,0)</f>
        <v>0.1172363000317409</v>
      </c>
      <c r="H37" t="s">
        <v>109</v>
      </c>
    </row>
    <row r="38" spans="1:8" x14ac:dyDescent="0.25">
      <c r="A38" s="6" t="s">
        <v>36</v>
      </c>
      <c r="B38" s="8">
        <f>VLOOKUP(A38,'Рейтинг места '!A:O,2,0)-VLOOKUP('Изм. показателей к 2017'!A38,'Рейтинг 2017'!A:O,2,0)</f>
        <v>-1.2378088127866463E-2</v>
      </c>
      <c r="C38" s="9">
        <f>VLOOKUP(A38,'Рейтинг места '!A:O,4,0)-VLOOKUP('Изм. показателей к 2017'!A38,'Рейтинг 2017'!A:O,4,0)</f>
        <v>-10631.226200091718</v>
      </c>
      <c r="D38" s="10">
        <f>VLOOKUP(A38,'Рейтинг места '!A:O,6,0)-VLOOKUP('Изм. показателей к 2017'!A38,'Рейтинг 2017'!A:O,6,0)</f>
        <v>-2.1528450683104855E-2</v>
      </c>
      <c r="E38" s="11">
        <f>VLOOKUP(A38,'Рейтинг места '!A:O,8,0)-VLOOKUP('Изм. показателей к 2017'!A38,'Рейтинг 2017'!A:O,8,0)</f>
        <v>0.31339921170184382</v>
      </c>
      <c r="F38" s="10">
        <f>VLOOKUP(A38,'Рейтинг места '!A:O,10,0)-VLOOKUP('Изм. показателей к 2017'!A38,'Рейтинг 2017'!A:O,10,0)</f>
        <v>-0.13431166917514178</v>
      </c>
      <c r="G38" s="14">
        <f>VLOOKUP(A38,'Рейтинг места '!A:O,12,0)-VLOOKUP('Изм. показателей к 2017'!A38,'Рейтинг 2017'!A:O,12,0)</f>
        <v>-0.37191552862965427</v>
      </c>
      <c r="H38" t="s">
        <v>113</v>
      </c>
    </row>
    <row r="39" spans="1:8" x14ac:dyDescent="0.25">
      <c r="A39" s="6" t="s">
        <v>37</v>
      </c>
      <c r="B39" s="8">
        <f>VLOOKUP(A39,'Рейтинг места '!A:O,2,0)-VLOOKUP('Изм. показателей к 2017'!A39,'Рейтинг 2017'!A:O,2,0)</f>
        <v>-2.4264475410599104E-3</v>
      </c>
      <c r="C39" s="9">
        <f>VLOOKUP(A39,'Рейтинг места '!A:O,4,0)-VLOOKUP('Изм. показателей к 2017'!A39,'Рейтинг 2017'!A:O,4,0)</f>
        <v>-1951.8239363111279</v>
      </c>
      <c r="D39" s="10">
        <f>VLOOKUP(A39,'Рейтинг места '!A:O,6,0)-VLOOKUP('Изм. показателей к 2017'!A39,'Рейтинг 2017'!A:O,6,0)</f>
        <v>-2.7640422784478223E-2</v>
      </c>
      <c r="E39" s="11">
        <f>VLOOKUP(A39,'Рейтинг места '!A:O,8,0)-VLOOKUP('Изм. показателей к 2017'!A39,'Рейтинг 2017'!A:O,8,0)</f>
        <v>3.9797154975217408E-2</v>
      </c>
      <c r="F39" s="10">
        <f>VLOOKUP(A39,'Рейтинг места '!A:O,10,0)-VLOOKUP('Изм. показателей к 2017'!A39,'Рейтинг 2017'!A:O,10,0)</f>
        <v>-1.0905334965960578E-2</v>
      </c>
      <c r="G39" s="14">
        <f>VLOOKUP(A39,'Рейтинг места '!A:O,12,0)-VLOOKUP('Изм. показателей к 2017'!A39,'Рейтинг 2017'!A:O,12,0)</f>
        <v>-4.2350668215043075E-2</v>
      </c>
      <c r="H39" t="s">
        <v>112</v>
      </c>
    </row>
    <row r="40" spans="1:8" x14ac:dyDescent="0.25">
      <c r="A40" s="6" t="s">
        <v>38</v>
      </c>
      <c r="B40" s="8">
        <f>VLOOKUP(A40,'Рейтинг места '!A:O,2,0)-VLOOKUP('Изм. показателей к 2017'!A40,'Рейтинг 2017'!A:O,2,0)</f>
        <v>-4.940224542348208E-3</v>
      </c>
      <c r="C40" s="9">
        <f>VLOOKUP(A40,'Рейтинг места '!A:O,4,0)-VLOOKUP('Изм. показателей к 2017'!A40,'Рейтинг 2017'!A:O,4,0)</f>
        <v>-5244.8064654406335</v>
      </c>
      <c r="D40" s="10">
        <f>VLOOKUP(A40,'Рейтинг места '!A:O,6,0)-VLOOKUP('Изм. показателей к 2017'!A40,'Рейтинг 2017'!A:O,6,0)</f>
        <v>-3.4114371254248717E-2</v>
      </c>
      <c r="E40" s="11">
        <f>VLOOKUP(A40,'Рейтинг места '!A:O,8,0)-VLOOKUP('Изм. показателей к 2017'!A40,'Рейтинг 2017'!A:O,8,0)</f>
        <v>0.44441279982403592</v>
      </c>
      <c r="F40" s="10">
        <f>VLOOKUP(A40,'Рейтинг места '!A:O,10,0)-VLOOKUP('Изм. показателей к 2017'!A40,'Рейтинг 2017'!A:O,10,0)</f>
        <v>3.3285545737791106E-2</v>
      </c>
      <c r="G40" s="14">
        <f>VLOOKUP(A40,'Рейтинг места '!A:O,12,0)-VLOOKUP('Изм. показателей к 2017'!A40,'Рейтинг 2017'!A:O,12,0)</f>
        <v>-0.1572745973449009</v>
      </c>
      <c r="H40" t="s">
        <v>111</v>
      </c>
    </row>
    <row r="41" spans="1:8" x14ac:dyDescent="0.25">
      <c r="A41" s="6" t="s">
        <v>39</v>
      </c>
      <c r="B41" s="8">
        <f>VLOOKUP(A41,'Рейтинг места '!A:O,2,0)-VLOOKUP('Изм. показателей к 2017'!A41,'Рейтинг 2017'!A:O,2,0)</f>
        <v>-1.0601159848545719E-2</v>
      </c>
      <c r="C41" s="9">
        <f>VLOOKUP(A41,'Рейтинг места '!A:O,4,0)-VLOOKUP('Изм. показателей к 2017'!A41,'Рейтинг 2017'!A:O,4,0)</f>
        <v>-12458.433618315597</v>
      </c>
      <c r="D41" s="10">
        <f>VLOOKUP(A41,'Рейтинг места '!A:O,6,0)-VLOOKUP('Изм. показателей к 2017'!A41,'Рейтинг 2017'!A:O,6,0)</f>
        <v>-8.4160118440123999E-2</v>
      </c>
      <c r="E41" s="11">
        <f>VLOOKUP(A41,'Рейтинг места '!A:O,8,0)-VLOOKUP('Изм. показателей к 2017'!A41,'Рейтинг 2017'!A:O,8,0)</f>
        <v>0.37522912847989431</v>
      </c>
      <c r="F41" s="10">
        <f>VLOOKUP(A41,'Рейтинг места '!A:O,10,0)-VLOOKUP('Изм. показателей к 2017'!A41,'Рейтинг 2017'!A:O,10,0)</f>
        <v>-7.5525969863518658E-2</v>
      </c>
      <c r="G41" s="14">
        <f>VLOOKUP(A41,'Рейтинг места '!A:O,12,0)-VLOOKUP('Изм. показателей к 2017'!A41,'Рейтинг 2017'!A:O,12,0)</f>
        <v>-0.40948198506425126</v>
      </c>
      <c r="H41" t="s">
        <v>112</v>
      </c>
    </row>
    <row r="42" spans="1:8" x14ac:dyDescent="0.25">
      <c r="A42" s="6" t="s">
        <v>40</v>
      </c>
      <c r="B42" s="8">
        <f>VLOOKUP(A42,'Рейтинг места '!A:O,2,0)-VLOOKUP('Изм. показателей к 2017'!A42,'Рейтинг 2017'!A:O,2,0)</f>
        <v>-2.5949571028809973E-3</v>
      </c>
      <c r="C42" s="9">
        <f>VLOOKUP(A42,'Рейтинг места '!A:O,4,0)-VLOOKUP('Изм. показателей к 2017'!A42,'Рейтинг 2017'!A:O,4,0)</f>
        <v>-3390.7938829659033</v>
      </c>
      <c r="D42" s="10">
        <f>VLOOKUP(A42,'Рейтинг места '!A:O,6,0)-VLOOKUP('Изм. показателей к 2017'!A42,'Рейтинг 2017'!A:O,6,0)</f>
        <v>9.2559227813723173E-3</v>
      </c>
      <c r="E42" s="11">
        <f>VLOOKUP(A42,'Рейтинг места '!A:O,8,0)-VLOOKUP('Изм. показателей к 2017'!A42,'Рейтинг 2017'!A:O,8,0)</f>
        <v>1.1052612379769902</v>
      </c>
      <c r="F42" s="10">
        <f>VLOOKUP(A42,'Рейтинг места '!A:O,10,0)-VLOOKUP('Изм. показателей к 2017'!A42,'Рейтинг 2017'!A:O,10,0)</f>
        <v>-4.6879361692454588E-2</v>
      </c>
      <c r="G42" s="14">
        <f>VLOOKUP(A42,'Рейтинг места '!A:O,12,0)-VLOOKUP('Изм. показателей к 2017'!A42,'Рейтинг 2017'!A:O,12,0)</f>
        <v>-7.3496459245302015E-2</v>
      </c>
      <c r="H42" t="s">
        <v>99</v>
      </c>
    </row>
    <row r="43" spans="1:8" x14ac:dyDescent="0.25">
      <c r="A43" s="6" t="s">
        <v>41</v>
      </c>
      <c r="B43" s="8">
        <f>VLOOKUP(A43,'Рейтинг места '!A:O,2,0)-VLOOKUP('Изм. показателей к 2017'!A43,'Рейтинг 2017'!A:O,2,0)</f>
        <v>-1.7493637415099406E-3</v>
      </c>
      <c r="C43" s="9">
        <f>VLOOKUP(A43,'Рейтинг места '!A:O,4,0)-VLOOKUP('Изм. показателей к 2017'!A43,'Рейтинг 2017'!A:O,4,0)</f>
        <v>-4876.9634804342641</v>
      </c>
      <c r="D43" s="10">
        <f>VLOOKUP(A43,'Рейтинг места '!A:O,6,0)-VLOOKUP('Изм. показателей к 2017'!A43,'Рейтинг 2017'!A:O,6,0)</f>
        <v>5.3650377185029796E-2</v>
      </c>
      <c r="E43" s="11">
        <f>VLOOKUP(A43,'Рейтинг места '!A:O,8,0)-VLOOKUP('Изм. показателей к 2017'!A43,'Рейтинг 2017'!A:O,8,0)</f>
        <v>-0.12038495456082088</v>
      </c>
      <c r="F43" s="10">
        <f>VLOOKUP(A43,'Рейтинг места '!A:O,10,0)-VLOOKUP('Изм. показателей к 2017'!A43,'Рейтинг 2017'!A:O,10,0)</f>
        <v>-6.633164228441514E-2</v>
      </c>
      <c r="G43" s="14">
        <f>VLOOKUP(A43,'Рейтинг места '!A:O,12,0)-VLOOKUP('Изм. показателей к 2017'!A43,'Рейтинг 2017'!A:O,12,0)</f>
        <v>-8.2094477603473437E-2</v>
      </c>
      <c r="H43" t="s">
        <v>114</v>
      </c>
    </row>
    <row r="44" spans="1:8" x14ac:dyDescent="0.25">
      <c r="A44" s="6" t="s">
        <v>42</v>
      </c>
      <c r="B44" s="8">
        <f>VLOOKUP(A44,'Рейтинг места '!A:O,2,0)-VLOOKUP('Изм. показателей к 2017'!A44,'Рейтинг 2017'!A:O,2,0)</f>
        <v>-9.4135923664811494E-3</v>
      </c>
      <c r="C44" s="9">
        <f>VLOOKUP(A44,'Рейтинг места '!A:O,4,0)-VLOOKUP('Изм. показателей к 2017'!A44,'Рейтинг 2017'!A:O,4,0)</f>
        <v>-11957.447352092939</v>
      </c>
      <c r="D44" s="10">
        <f>VLOOKUP(A44,'Рейтинг места '!A:O,6,0)-VLOOKUP('Изм. показателей к 2017'!A44,'Рейтинг 2017'!A:O,6,0)</f>
        <v>2.1894106635723304E-2</v>
      </c>
      <c r="E44" s="11">
        <f>VLOOKUP(A44,'Рейтинг места '!A:O,8,0)-VLOOKUP('Изм. показателей к 2017'!A44,'Рейтинг 2017'!A:O,8,0)</f>
        <v>-9.9035784148189254E-3</v>
      </c>
      <c r="F44" s="10">
        <f>VLOOKUP(A44,'Рейтинг места '!A:O,10,0)-VLOOKUP('Изм. показателей к 2017'!A44,'Рейтинг 2017'!A:O,10,0)</f>
        <v>-0.18346494567451863</v>
      </c>
      <c r="G44" s="14">
        <f>VLOOKUP(A44,'Рейтинг места '!A:O,12,0)-VLOOKUP('Изм. показателей к 2017'!A44,'Рейтинг 2017'!A:O,12,0)</f>
        <v>-0.24432877574595835</v>
      </c>
      <c r="H44" t="s">
        <v>114</v>
      </c>
    </row>
    <row r="45" spans="1:8" x14ac:dyDescent="0.25">
      <c r="A45" s="6" t="s">
        <v>43</v>
      </c>
      <c r="B45" s="8">
        <f>VLOOKUP(A45,'Рейтинг места '!A:O,2,0)-VLOOKUP('Изм. показателей к 2017'!A45,'Рейтинг 2017'!A:O,2,0)</f>
        <v>-4.8880914412532811E-3</v>
      </c>
      <c r="C45" s="9">
        <f>VLOOKUP(A45,'Рейтинг места '!A:O,4,0)-VLOOKUP('Изм. показателей к 2017'!A45,'Рейтинг 2017'!A:O,4,0)</f>
        <v>-3215.6863336077222</v>
      </c>
      <c r="D45" s="10">
        <f>VLOOKUP(A45,'Рейтинг места '!A:O,6,0)-VLOOKUP('Изм. показателей к 2017'!A45,'Рейтинг 2017'!A:O,6,0)</f>
        <v>-7.9635950820644841E-3</v>
      </c>
      <c r="E45" s="11">
        <f>VLOOKUP(A45,'Рейтинг места '!A:O,8,0)-VLOOKUP('Изм. показателей к 2017'!A45,'Рейтинг 2017'!A:O,8,0)</f>
        <v>0.1204707281712053</v>
      </c>
      <c r="F45" s="10">
        <f>VLOOKUP(A45,'Рейтинг места '!A:O,10,0)-VLOOKUP('Изм. показателей к 2017'!A45,'Рейтинг 2017'!A:O,10,0)</f>
        <v>-3.1573021550396617E-2</v>
      </c>
      <c r="G45" s="14">
        <f>VLOOKUP(A45,'Рейтинг места '!A:O,12,0)-VLOOKUP('Изм. показателей к 2017'!A45,'Рейтинг 2017'!A:O,12,0)</f>
        <v>-8.1134490389298652E-2</v>
      </c>
      <c r="H45" t="s">
        <v>112</v>
      </c>
    </row>
    <row r="46" spans="1:8" x14ac:dyDescent="0.25">
      <c r="A46" s="6" t="s">
        <v>44</v>
      </c>
      <c r="B46" s="8">
        <f>VLOOKUP(A46,'Рейтинг места '!A:O,2,0)-VLOOKUP('Изм. показателей к 2017'!A46,'Рейтинг 2017'!A:O,2,0)</f>
        <v>-6.9890325963924138E-3</v>
      </c>
      <c r="C46" s="9">
        <f>VLOOKUP(A46,'Рейтинг места '!A:O,4,0)-VLOOKUP('Изм. показателей к 2017'!A46,'Рейтинг 2017'!A:O,4,0)</f>
        <v>-5499.9278258007398</v>
      </c>
      <c r="D46" s="10">
        <f>VLOOKUP(A46,'Рейтинг места '!A:O,6,0)-VLOOKUP('Изм. показателей к 2017'!A46,'Рейтинг 2017'!A:O,6,0)</f>
        <v>-1.7359961884925175E-2</v>
      </c>
      <c r="E46" s="11">
        <f>VLOOKUP(A46,'Рейтинг места '!A:O,8,0)-VLOOKUP('Изм. показателей к 2017'!A46,'Рейтинг 2017'!A:O,8,0)</f>
        <v>0.12007487249507753</v>
      </c>
      <c r="F46" s="10">
        <f>VLOOKUP(A46,'Рейтинг места '!A:O,10,0)-VLOOKUP('Изм. показателей к 2017'!A46,'Рейтинг 2017'!A:O,10,0)</f>
        <v>7.7289366227440912E-3</v>
      </c>
      <c r="G46" s="14">
        <f>VLOOKUP(A46,'Рейтинг места '!A:O,12,0)-VLOOKUP('Изм. показателей к 2017'!A46,'Рейтинг 2017'!A:O,12,0)</f>
        <v>-0.15831081831297023</v>
      </c>
      <c r="H46" t="s">
        <v>112</v>
      </c>
    </row>
    <row r="47" spans="1:8" x14ac:dyDescent="0.25">
      <c r="A47" s="6" t="s">
        <v>45</v>
      </c>
      <c r="B47" s="8">
        <f>VLOOKUP(A47,'Рейтинг места '!A:O,2,0)-VLOOKUP('Изм. показателей к 2017'!A47,'Рейтинг 2017'!A:O,2,0)</f>
        <v>-9.039576569746556E-3</v>
      </c>
      <c r="C47" s="9">
        <f>VLOOKUP(A47,'Рейтинг места '!A:O,4,0)-VLOOKUP('Изм. показателей к 2017'!A47,'Рейтинг 2017'!A:O,4,0)</f>
        <v>-14931.331343570826</v>
      </c>
      <c r="D47" s="10">
        <f>VLOOKUP(A47,'Рейтинг места '!A:O,6,0)-VLOOKUP('Изм. показателей к 2017'!A47,'Рейтинг 2017'!A:O,6,0)</f>
        <v>-0.14711149939037052</v>
      </c>
      <c r="E47" s="11">
        <f>VLOOKUP(A47,'Рейтинг места '!A:O,8,0)-VLOOKUP('Изм. показателей к 2017'!A47,'Рейтинг 2017'!A:O,8,0)</f>
        <v>0.52962277367994903</v>
      </c>
      <c r="F47" s="10">
        <f>VLOOKUP(A47,'Рейтинг места '!A:O,10,0)-VLOOKUP('Изм. показателей к 2017'!A47,'Рейтинг 2017'!A:O,10,0)</f>
        <v>-0.10264004465186875</v>
      </c>
      <c r="G47" s="14">
        <f>VLOOKUP(A47,'Рейтинг места '!A:O,12,0)-VLOOKUP('Изм. показателей к 2017'!A47,'Рейтинг 2017'!A:O,12,0)</f>
        <v>-0.25726201781543556</v>
      </c>
      <c r="H47" t="s">
        <v>111</v>
      </c>
    </row>
    <row r="48" spans="1:8" x14ac:dyDescent="0.25">
      <c r="A48" s="6" t="s">
        <v>46</v>
      </c>
      <c r="B48" s="8">
        <f>VLOOKUP(A48,'Рейтинг места '!A:O,2,0)-VLOOKUP('Изм. показателей к 2017'!A48,'Рейтинг 2017'!A:O,2,0)</f>
        <v>4.3910452938356812E-3</v>
      </c>
      <c r="C48" s="9">
        <f>VLOOKUP(A48,'Рейтинг места '!A:O,4,0)-VLOOKUP('Изм. показателей к 2017'!A48,'Рейтинг 2017'!A:O,4,0)</f>
        <v>-13529.202328477906</v>
      </c>
      <c r="D48" s="10">
        <f>VLOOKUP(A48,'Рейтинг места '!A:O,6,0)-VLOOKUP('Изм. показателей к 2017'!A48,'Рейтинг 2017'!A:O,6,0)</f>
        <v>0</v>
      </c>
      <c r="E48" s="11">
        <f>VLOOKUP(A48,'Рейтинг места '!A:O,8,0)-VLOOKUP('Изм. показателей к 2017'!A48,'Рейтинг 2017'!A:O,8,0)</f>
        <v>0</v>
      </c>
      <c r="F48" s="10">
        <f>VLOOKUP(A48,'Рейтинг места '!A:O,10,0)-VLOOKUP('Изм. показателей к 2017'!A48,'Рейтинг 2017'!A:O,10,0)</f>
        <v>-4.1491401331720065E-2</v>
      </c>
      <c r="G48" s="14">
        <f>VLOOKUP(A48,'Рейтинг места '!A:O,12,0)-VLOOKUP('Изм. показателей к 2017'!A48,'Рейтинг 2017'!A:O,12,0)</f>
        <v>-5.7330913725940458E-2</v>
      </c>
      <c r="H48" t="s">
        <v>111</v>
      </c>
    </row>
    <row r="49" spans="1:8" x14ac:dyDescent="0.25">
      <c r="A49" s="6" t="s">
        <v>47</v>
      </c>
      <c r="B49" s="8">
        <f>VLOOKUP(A49,'Рейтинг места '!A:O,2,0)-VLOOKUP('Изм. показателей к 2017'!A49,'Рейтинг 2017'!A:O,2,0)</f>
        <v>-1.6416572849463913E-2</v>
      </c>
      <c r="C49" s="9">
        <f>VLOOKUP(A49,'Рейтинг места '!A:O,4,0)-VLOOKUP('Изм. показателей к 2017'!A49,'Рейтинг 2017'!A:O,4,0)</f>
        <v>-30558.296748688066</v>
      </c>
      <c r="D49" s="10">
        <f>VLOOKUP(A49,'Рейтинг места '!A:O,6,0)-VLOOKUP('Изм. показателей к 2017'!A49,'Рейтинг 2017'!A:O,6,0)</f>
        <v>-3.5674599495166187E-2</v>
      </c>
      <c r="E49" s="11">
        <f>VLOOKUP(A49,'Рейтинг места '!A:O,8,0)-VLOOKUP('Изм. показателей к 2017'!A49,'Рейтинг 2017'!A:O,8,0)</f>
        <v>3.21790014898794E-2</v>
      </c>
      <c r="F49" s="10">
        <f>VLOOKUP(A49,'Рейтинг места '!A:O,10,0)-VLOOKUP('Изм. показателей к 2017'!A49,'Рейтинг 2017'!A:O,10,0)</f>
        <v>-0.11711941751312999</v>
      </c>
      <c r="G49" s="14">
        <f>VLOOKUP(A49,'Рейтинг места '!A:O,12,0)-VLOOKUP('Изм. показателей к 2017'!A49,'Рейтинг 2017'!A:O,12,0)</f>
        <v>-0.70444309614733858</v>
      </c>
      <c r="H49" t="s">
        <v>114</v>
      </c>
    </row>
    <row r="50" spans="1:8" x14ac:dyDescent="0.25">
      <c r="A50" s="6" t="s">
        <v>48</v>
      </c>
      <c r="B50" s="8">
        <f>VLOOKUP(A50,'Рейтинг места '!A:O,2,0)-VLOOKUP('Изм. показателей к 2017'!A50,'Рейтинг 2017'!A:O,2,0)</f>
        <v>-5.7409247657559878E-3</v>
      </c>
      <c r="C50" s="9">
        <f>VLOOKUP(A50,'Рейтинг места '!A:O,4,0)-VLOOKUP('Изм. показателей к 2017'!A50,'Рейтинг 2017'!A:O,4,0)</f>
        <v>-2344.2118582009498</v>
      </c>
      <c r="D50" s="10">
        <f>VLOOKUP(A50,'Рейтинг места '!A:O,6,0)-VLOOKUP('Изм. показателей к 2017'!A50,'Рейтинг 2017'!A:O,6,0)</f>
        <v>-2.9724554686865468E-3</v>
      </c>
      <c r="E50" s="11">
        <f>VLOOKUP(A50,'Рейтинг места '!A:O,8,0)-VLOOKUP('Изм. показателей к 2017'!A50,'Рейтинг 2017'!A:O,8,0)</f>
        <v>0.17500594931298252</v>
      </c>
      <c r="F50" s="10">
        <f>VLOOKUP(A50,'Рейтинг места '!A:O,10,0)-VLOOKUP('Изм. показателей к 2017'!A50,'Рейтинг 2017'!A:O,10,0)</f>
        <v>-9.8454907172843081E-2</v>
      </c>
      <c r="G50" s="14">
        <f>VLOOKUP(A50,'Рейтинг места '!A:O,12,0)-VLOOKUP('Изм. показателей к 2017'!A50,'Рейтинг 2017'!A:O,12,0)</f>
        <v>-0.10668823169881259</v>
      </c>
      <c r="H50" t="s">
        <v>111</v>
      </c>
    </row>
    <row r="51" spans="1:8" x14ac:dyDescent="0.25">
      <c r="A51" s="6" t="s">
        <v>49</v>
      </c>
      <c r="B51" s="8">
        <f>VLOOKUP(A51,'Рейтинг места '!A:O,2,0)-VLOOKUP('Изм. показателей к 2017'!A51,'Рейтинг 2017'!A:O,2,0)</f>
        <v>-8.7409809331833246E-3</v>
      </c>
      <c r="C51" s="9">
        <f>VLOOKUP(A51,'Рейтинг места '!A:O,4,0)-VLOOKUP('Изм. показателей к 2017'!A51,'Рейтинг 2017'!A:O,4,0)</f>
        <v>2650.1209819834185</v>
      </c>
      <c r="D51" s="10">
        <f>VLOOKUP(A51,'Рейтинг места '!A:O,6,0)-VLOOKUP('Изм. показателей к 2017'!A51,'Рейтинг 2017'!A:O,6,0)</f>
        <v>5.5009581493143944E-3</v>
      </c>
      <c r="E51" s="11">
        <f>VLOOKUP(A51,'Рейтинг места '!A:O,8,0)-VLOOKUP('Изм. показателей к 2017'!A51,'Рейтинг 2017'!A:O,8,0)</f>
        <v>0.17937782038145667</v>
      </c>
      <c r="F51" s="10">
        <f>VLOOKUP(A51,'Рейтинг места '!A:O,10,0)-VLOOKUP('Изм. показателей к 2017'!A51,'Рейтинг 2017'!A:O,10,0)</f>
        <v>9.2454395227594688E-3</v>
      </c>
      <c r="G51" s="14">
        <f>VLOOKUP(A51,'Рейтинг места '!A:O,12,0)-VLOOKUP('Изм. показателей к 2017'!A51,'Рейтинг 2017'!A:O,12,0)</f>
        <v>-0.12630443309982464</v>
      </c>
      <c r="H51" t="s">
        <v>115</v>
      </c>
    </row>
    <row r="52" spans="1:8" x14ac:dyDescent="0.25">
      <c r="A52" s="6" t="s">
        <v>50</v>
      </c>
      <c r="B52" s="8">
        <f>VLOOKUP(A52,'Рейтинг места '!A:O,2,0)-VLOOKUP('Изм. показателей к 2017'!A52,'Рейтинг 2017'!A:O,2,0)</f>
        <v>-7.2872972911054504E-3</v>
      </c>
      <c r="C52" s="9">
        <f>VLOOKUP(A52,'Рейтинг места '!A:O,4,0)-VLOOKUP('Изм. показателей к 2017'!A52,'Рейтинг 2017'!A:O,4,0)</f>
        <v>2799.6929633172476</v>
      </c>
      <c r="D52" s="10">
        <f>VLOOKUP(A52,'Рейтинг места '!A:O,6,0)-VLOOKUP('Изм. показателей к 2017'!A52,'Рейтинг 2017'!A:O,6,0)</f>
        <v>-2.0235559688189002E-2</v>
      </c>
      <c r="E52" s="11">
        <f>VLOOKUP(A52,'Рейтинг места '!A:O,8,0)-VLOOKUP('Изм. показателей к 2017'!A52,'Рейтинг 2017'!A:O,8,0)</f>
        <v>0.17079870133215147</v>
      </c>
      <c r="F52" s="10">
        <f>VLOOKUP(A52,'Рейтинг места '!A:O,10,0)-VLOOKUP('Изм. показателей к 2017'!A52,'Рейтинг 2017'!A:O,10,0)</f>
        <v>-2.6311018406809723E-2</v>
      </c>
      <c r="G52" s="14">
        <f>VLOOKUP(A52,'Рейтинг места '!A:O,12,0)-VLOOKUP('Изм. показателей к 2017'!A52,'Рейтинг 2017'!A:O,12,0)</f>
        <v>-5.1634433256264822E-2</v>
      </c>
      <c r="H52" t="s">
        <v>115</v>
      </c>
    </row>
    <row r="53" spans="1:8" x14ac:dyDescent="0.25">
      <c r="A53" s="6" t="s">
        <v>51</v>
      </c>
      <c r="B53" s="8">
        <f>VLOOKUP(A53,'Рейтинг места '!A:O,2,0)-VLOOKUP('Изм. показателей к 2017'!A53,'Рейтинг 2017'!A:O,2,0)</f>
        <v>-1.6887316948835801E-2</v>
      </c>
      <c r="C53" s="9">
        <f>VLOOKUP(A53,'Рейтинг места '!A:O,4,0)-VLOOKUP('Изм. показателей к 2017'!A53,'Рейтинг 2017'!A:O,4,0)</f>
        <v>-11937.509387057056</v>
      </c>
      <c r="D53" s="10">
        <f>VLOOKUP(A53,'Рейтинг места '!A:O,6,0)-VLOOKUP('Изм. показателей к 2017'!A53,'Рейтинг 2017'!A:O,6,0)</f>
        <v>-2.6903110265396324E-3</v>
      </c>
      <c r="E53" s="11">
        <f>VLOOKUP(A53,'Рейтинг места '!A:O,8,0)-VLOOKUP('Изм. показателей к 2017'!A53,'Рейтинг 2017'!A:O,8,0)</f>
        <v>-8.2180833554369226E-2</v>
      </c>
      <c r="F53" s="10">
        <f>VLOOKUP(A53,'Рейтинг места '!A:O,10,0)-VLOOKUP('Изм. показателей к 2017'!A53,'Рейтинг 2017'!A:O,10,0)</f>
        <v>-6.4615608176646272E-2</v>
      </c>
      <c r="G53" s="14">
        <f>VLOOKUP(A53,'Рейтинг места '!A:O,12,0)-VLOOKUP('Изм. показателей к 2017'!A53,'Рейтинг 2017'!A:O,12,0)</f>
        <v>-0.48098263035352029</v>
      </c>
      <c r="H53" t="s">
        <v>114</v>
      </c>
    </row>
    <row r="54" spans="1:8" x14ac:dyDescent="0.25">
      <c r="A54" s="6" t="s">
        <v>52</v>
      </c>
      <c r="B54" s="8">
        <f>VLOOKUP(A54,'Рейтинг места '!A:O,2,0)-VLOOKUP('Изм. показателей к 2017'!A54,'Рейтинг 2017'!A:O,2,0)</f>
        <v>-7.2193683707144421E-3</v>
      </c>
      <c r="C54" s="9">
        <f>VLOOKUP(A54,'Рейтинг места '!A:O,4,0)-VLOOKUP('Изм. показателей к 2017'!A54,'Рейтинг 2017'!A:O,4,0)</f>
        <v>-67.937372466767556</v>
      </c>
      <c r="D54" s="10">
        <f>VLOOKUP(A54,'Рейтинг места '!A:O,6,0)-VLOOKUP('Изм. показателей к 2017'!A54,'Рейтинг 2017'!A:O,6,0)</f>
        <v>-2.2745954939871263E-2</v>
      </c>
      <c r="E54" s="11">
        <f>VLOOKUP(A54,'Рейтинг места '!A:O,8,0)-VLOOKUP('Изм. показателей к 2017'!A54,'Рейтинг 2017'!A:O,8,0)</f>
        <v>-0.16646243746400113</v>
      </c>
      <c r="F54" s="10">
        <f>VLOOKUP(A54,'Рейтинг места '!A:O,10,0)-VLOOKUP('Изм. показателей к 2017'!A54,'Рейтинг 2017'!A:O,10,0)</f>
        <v>-6.6605263448983598E-2</v>
      </c>
      <c r="G54" s="14">
        <f>VLOOKUP(A54,'Рейтинг места '!A:O,12,0)-VLOOKUP('Изм. показателей к 2017'!A54,'Рейтинг 2017'!A:O,12,0)</f>
        <v>-0.14826764423344918</v>
      </c>
      <c r="H54" t="s">
        <v>112</v>
      </c>
    </row>
    <row r="55" spans="1:8" x14ac:dyDescent="0.25">
      <c r="A55" s="6" t="s">
        <v>53</v>
      </c>
      <c r="B55" s="8">
        <f>VLOOKUP(A55,'Рейтинг места '!A:O,2,0)-VLOOKUP('Изм. показателей к 2017'!A55,'Рейтинг 2017'!A:O,2,0)</f>
        <v>-5.5558657161505279E-3</v>
      </c>
      <c r="C55" s="9">
        <f>VLOOKUP(A55,'Рейтинг места '!A:O,4,0)-VLOOKUP('Изм. показателей к 2017'!A55,'Рейтинг 2017'!A:O,4,0)</f>
        <v>-4115.9641489402202</v>
      </c>
      <c r="D55" s="10">
        <f>VLOOKUP(A55,'Рейтинг места '!A:O,6,0)-VLOOKUP('Изм. показателей к 2017'!A55,'Рейтинг 2017'!A:O,6,0)</f>
        <v>-2.8140169573363599E-2</v>
      </c>
      <c r="E55" s="11">
        <f>VLOOKUP(A55,'Рейтинг места '!A:O,8,0)-VLOOKUP('Изм. показателей к 2017'!A55,'Рейтинг 2017'!A:O,8,0)</f>
        <v>-7.6468338710536488E-2</v>
      </c>
      <c r="F55" s="10">
        <f>VLOOKUP(A55,'Рейтинг места '!A:O,10,0)-VLOOKUP('Изм. показателей к 2017'!A55,'Рейтинг 2017'!A:O,10,0)</f>
        <v>-3.9560973062143553E-2</v>
      </c>
      <c r="G55" s="14">
        <f>VLOOKUP(A55,'Рейтинг места '!A:O,12,0)-VLOOKUP('Изм. показателей к 2017'!A55,'Рейтинг 2017'!A:O,12,0)</f>
        <v>-0.14152260732677302</v>
      </c>
      <c r="H55" t="s">
        <v>114</v>
      </c>
    </row>
    <row r="56" spans="1:8" x14ac:dyDescent="0.25">
      <c r="A56" s="6" t="s">
        <v>54</v>
      </c>
      <c r="B56" s="8">
        <f>VLOOKUP(A56,'Рейтинг места '!A:O,2,0)-VLOOKUP('Изм. показателей к 2017'!A56,'Рейтинг 2017'!A:O,2,0)</f>
        <v>-1.0366896829213351E-2</v>
      </c>
      <c r="C56" s="9">
        <f>VLOOKUP(A56,'Рейтинг места '!A:O,4,0)-VLOOKUP('Изм. показателей к 2017'!A56,'Рейтинг 2017'!A:O,4,0)</f>
        <v>-5260.1174168367288</v>
      </c>
      <c r="D56" s="10">
        <f>VLOOKUP(A56,'Рейтинг места '!A:O,6,0)-VLOOKUP('Изм. показателей к 2017'!A56,'Рейтинг 2017'!A:O,6,0)</f>
        <v>-1.3461168681955987E-2</v>
      </c>
      <c r="E56" s="11">
        <f>VLOOKUP(A56,'Рейтинг места '!A:O,8,0)-VLOOKUP('Изм. показателей к 2017'!A56,'Рейтинг 2017'!A:O,8,0)</f>
        <v>-0.14912131608221135</v>
      </c>
      <c r="F56" s="10">
        <f>VLOOKUP(A56,'Рейтинг места '!A:O,10,0)-VLOOKUP('Изм. показателей к 2017'!A56,'Рейтинг 2017'!A:O,10,0)</f>
        <v>-2.3755346611798556E-2</v>
      </c>
      <c r="G56" s="14">
        <f>VLOOKUP(A56,'Рейтинг места '!A:O,12,0)-VLOOKUP('Изм. показателей к 2017'!A56,'Рейтинг 2017'!A:O,12,0)</f>
        <v>-0.20255224863040477</v>
      </c>
      <c r="H56" t="s">
        <v>114</v>
      </c>
    </row>
    <row r="57" spans="1:8" x14ac:dyDescent="0.25">
      <c r="A57" s="6" t="s">
        <v>55</v>
      </c>
      <c r="B57" s="8">
        <f>VLOOKUP(A57,'Рейтинг места '!A:O,2,0)-VLOOKUP('Изм. показателей к 2017'!A57,'Рейтинг 2017'!A:O,2,0)</f>
        <v>-4.5213119803290749E-3</v>
      </c>
      <c r="C57" s="9">
        <f>VLOOKUP(A57,'Рейтинг места '!A:O,4,0)-VLOOKUP('Изм. показателей к 2017'!A57,'Рейтинг 2017'!A:O,4,0)</f>
        <v>4173.5166818815778</v>
      </c>
      <c r="D57" s="10">
        <f>VLOOKUP(A57,'Рейтинг места '!A:O,6,0)-VLOOKUP('Изм. показателей к 2017'!A57,'Рейтинг 2017'!A:O,6,0)</f>
        <v>2.6256045435031766E-2</v>
      </c>
      <c r="E57" s="11">
        <f>VLOOKUP(A57,'Рейтинг места '!A:O,8,0)-VLOOKUP('Изм. показателей к 2017'!A57,'Рейтинг 2017'!A:O,8,0)</f>
        <v>0.14567888870092638</v>
      </c>
      <c r="F57" s="10">
        <f>VLOOKUP(A57,'Рейтинг места '!A:O,10,0)-VLOOKUP('Изм. показателей к 2017'!A57,'Рейтинг 2017'!A:O,10,0)</f>
        <v>1.5054918362940942E-3</v>
      </c>
      <c r="G57" s="14">
        <f>VLOOKUP(A57,'Рейтинг места '!A:O,12,0)-VLOOKUP('Изм. показателей к 2017'!A57,'Рейтинг 2017'!A:O,12,0)</f>
        <v>-1.7344633400046439E-2</v>
      </c>
      <c r="H57" t="s">
        <v>99</v>
      </c>
    </row>
    <row r="58" spans="1:8" x14ac:dyDescent="0.25">
      <c r="A58" s="6" t="s">
        <v>56</v>
      </c>
      <c r="B58" s="8">
        <f>VLOOKUP(A58,'Рейтинг места '!A:O,2,0)-VLOOKUP('Изм. показателей к 2017'!A58,'Рейтинг 2017'!A:O,2,0)</f>
        <v>-3.65415910053693E-3</v>
      </c>
      <c r="C58" s="9">
        <f>VLOOKUP(A58,'Рейтинг места '!A:O,4,0)-VLOOKUP('Изм. показателей к 2017'!A58,'Рейтинг 2017'!A:O,4,0)</f>
        <v>-9330.7540219580187</v>
      </c>
      <c r="D58" s="10">
        <f>VLOOKUP(A58,'Рейтинг места '!A:O,6,0)-VLOOKUP('Изм. показателей к 2017'!A58,'Рейтинг 2017'!A:O,6,0)</f>
        <v>-1.1789099812361141E-2</v>
      </c>
      <c r="E58" s="11">
        <f>VLOOKUP(A58,'Рейтинг места '!A:O,8,0)-VLOOKUP('Изм. показателей к 2017'!A58,'Рейтинг 2017'!A:O,8,0)</f>
        <v>0.28100746194528547</v>
      </c>
      <c r="F58" s="10">
        <f>VLOOKUP(A58,'Рейтинг места '!A:O,10,0)-VLOOKUP('Изм. показателей к 2017'!A58,'Рейтинг 2017'!A:O,10,0)</f>
        <v>-1.9282897095232978E-2</v>
      </c>
      <c r="G58" s="14">
        <f>VLOOKUP(A58,'Рейтинг места '!A:O,12,0)-VLOOKUP('Изм. показателей к 2017'!A58,'Рейтинг 2017'!A:O,12,0)</f>
        <v>-0.17754504079910949</v>
      </c>
      <c r="H58" t="s">
        <v>111</v>
      </c>
    </row>
    <row r="59" spans="1:8" x14ac:dyDescent="0.25">
      <c r="A59" s="6" t="s">
        <v>57</v>
      </c>
      <c r="B59" s="8">
        <f>VLOOKUP(A59,'Рейтинг места '!A:O,2,0)-VLOOKUP('Изм. показателей к 2017'!A59,'Рейтинг 2017'!A:O,2,0)</f>
        <v>-4.7850461796299995E-3</v>
      </c>
      <c r="C59" s="9">
        <f>VLOOKUP(A59,'Рейтинг места '!A:O,4,0)-VLOOKUP('Изм. показателей к 2017'!A59,'Рейтинг 2017'!A:O,4,0)</f>
        <v>-22126.675946283125</v>
      </c>
      <c r="D59" s="10">
        <f>VLOOKUP(A59,'Рейтинг места '!A:O,6,0)-VLOOKUP('Изм. показателей к 2017'!A59,'Рейтинг 2017'!A:O,6,0)</f>
        <v>8.9090864499259403E-3</v>
      </c>
      <c r="E59" s="11">
        <f>VLOOKUP(A59,'Рейтинг места '!A:O,8,0)-VLOOKUP('Изм. показателей к 2017'!A59,'Рейтинг 2017'!A:O,8,0)</f>
        <v>-4.6254306692357083E-3</v>
      </c>
      <c r="F59" s="10">
        <f>VLOOKUP(A59,'Рейтинг места '!A:O,10,0)-VLOOKUP('Изм. показателей к 2017'!A59,'Рейтинг 2017'!A:O,10,0)</f>
        <v>-0.11334193629687421</v>
      </c>
      <c r="G59" s="14">
        <f>VLOOKUP(A59,'Рейтинг места '!A:O,12,0)-VLOOKUP('Изм. показателей к 2017'!A59,'Рейтинг 2017'!A:O,12,0)</f>
        <v>-0.37058700393980604</v>
      </c>
      <c r="H59" t="s">
        <v>109</v>
      </c>
    </row>
    <row r="60" spans="1:8" x14ac:dyDescent="0.25">
      <c r="A60" s="6" t="s">
        <v>58</v>
      </c>
      <c r="B60" s="8">
        <f>VLOOKUP(A60,'Рейтинг места '!A:O,2,0)-VLOOKUP('Изм. показателей к 2017'!A60,'Рейтинг 2017'!A:O,2,0)</f>
        <v>-8.9857154951255638E-3</v>
      </c>
      <c r="C60" s="9">
        <f>VLOOKUP(A60,'Рейтинг места '!A:O,4,0)-VLOOKUP('Изм. показателей к 2017'!A60,'Рейтинг 2017'!A:O,4,0)</f>
        <v>-3130.2586898599693</v>
      </c>
      <c r="D60" s="10">
        <f>VLOOKUP(A60,'Рейтинг места '!A:O,6,0)-VLOOKUP('Изм. показателей к 2017'!A60,'Рейтинг 2017'!A:O,6,0)</f>
        <v>-3.0705184767093607E-4</v>
      </c>
      <c r="E60" s="11">
        <f>VLOOKUP(A60,'Рейтинг места '!A:O,8,0)-VLOOKUP('Изм. показателей к 2017'!A60,'Рейтинг 2017'!A:O,8,0)</f>
        <v>-0.21837433323247268</v>
      </c>
      <c r="F60" s="10">
        <f>VLOOKUP(A60,'Рейтинг места '!A:O,10,0)-VLOOKUP('Изм. показателей к 2017'!A60,'Рейтинг 2017'!A:O,10,0)</f>
        <v>2.9311556867215632E-2</v>
      </c>
      <c r="G60" s="14">
        <f>VLOOKUP(A60,'Рейтинг места '!A:O,12,0)-VLOOKUP('Изм. показателей к 2017'!A60,'Рейтинг 2017'!A:O,12,0)</f>
        <v>-0.19044146559839692</v>
      </c>
      <c r="H60" t="s">
        <v>112</v>
      </c>
    </row>
    <row r="61" spans="1:8" x14ac:dyDescent="0.25">
      <c r="A61" s="6" t="s">
        <v>59</v>
      </c>
      <c r="B61" s="8">
        <f>VLOOKUP(A61,'Рейтинг места '!A:O,2,0)-VLOOKUP('Изм. показателей к 2017'!A61,'Рейтинг 2017'!A:O,2,0)</f>
        <v>-8.3812261468866334E-3</v>
      </c>
      <c r="C61" s="9">
        <f>VLOOKUP(A61,'Рейтинг места '!A:O,4,0)-VLOOKUP('Изм. показателей к 2017'!A61,'Рейтинг 2017'!A:O,4,0)</f>
        <v>-5911.8198178141683</v>
      </c>
      <c r="D61" s="10">
        <f>VLOOKUP(A61,'Рейтинг места '!A:O,6,0)-VLOOKUP('Изм. показателей к 2017'!A61,'Рейтинг 2017'!A:O,6,0)</f>
        <v>-1.20391763313401E-2</v>
      </c>
      <c r="E61" s="11">
        <f>VLOOKUP(A61,'Рейтинг места '!A:O,8,0)-VLOOKUP('Изм. показателей к 2017'!A61,'Рейтинг 2017'!A:O,8,0)</f>
        <v>-4.1257474212914258E-2</v>
      </c>
      <c r="F61" s="10">
        <f>VLOOKUP(A61,'Рейтинг места '!A:O,10,0)-VLOOKUP('Изм. показателей к 2017'!A61,'Рейтинг 2017'!A:O,10,0)</f>
        <v>-2.0275860703840704E-2</v>
      </c>
      <c r="G61" s="14">
        <f>VLOOKUP(A61,'Рейтинг места '!A:O,12,0)-VLOOKUP('Изм. показателей к 2017'!A61,'Рейтинг 2017'!A:O,12,0)</f>
        <v>-0.19497340668077523</v>
      </c>
      <c r="H61" t="s">
        <v>114</v>
      </c>
    </row>
    <row r="62" spans="1:8" x14ac:dyDescent="0.25">
      <c r="A62" s="6" t="s">
        <v>60</v>
      </c>
      <c r="B62" s="8">
        <f>VLOOKUP(A62,'Рейтинг места '!A:O,2,0)-VLOOKUP('Изм. показателей к 2017'!A62,'Рейтинг 2017'!A:O,2,0)</f>
        <v>-2.559649780183651E-3</v>
      </c>
      <c r="C62" s="9">
        <f>VLOOKUP(A62,'Рейтинг места '!A:O,4,0)-VLOOKUP('Изм. показателей к 2017'!A62,'Рейтинг 2017'!A:O,4,0)</f>
        <v>-2814.6448328891711</v>
      </c>
      <c r="D62" s="10">
        <f>VLOOKUP(A62,'Рейтинг места '!A:O,6,0)-VLOOKUP('Изм. показателей к 2017'!A62,'Рейтинг 2017'!A:O,6,0)</f>
        <v>-6.576704772697492E-2</v>
      </c>
      <c r="E62" s="11">
        <f>VLOOKUP(A62,'Рейтинг места '!A:O,8,0)-VLOOKUP('Изм. показателей к 2017'!A62,'Рейтинг 2017'!A:O,8,0)</f>
        <v>0.4454875662260348</v>
      </c>
      <c r="F62" s="10">
        <f>VLOOKUP(A62,'Рейтинг места '!A:O,10,0)-VLOOKUP('Изм. показателей к 2017'!A62,'Рейтинг 2017'!A:O,10,0)</f>
        <v>2.077481121969043E-2</v>
      </c>
      <c r="G62" s="14">
        <f>VLOOKUP(A62,'Рейтинг места '!A:O,12,0)-VLOOKUP('Изм. показателей к 2017'!A62,'Рейтинг 2017'!A:O,12,0)</f>
        <v>-5.3250084914375218E-2</v>
      </c>
      <c r="H62" t="s">
        <v>111</v>
      </c>
    </row>
    <row r="63" spans="1:8" x14ac:dyDescent="0.25">
      <c r="A63" s="6" t="s">
        <v>61</v>
      </c>
      <c r="B63" s="8">
        <f>VLOOKUP(A63,'Рейтинг места '!A:O,2,0)-VLOOKUP('Изм. показателей к 2017'!A63,'Рейтинг 2017'!A:O,2,0)</f>
        <v>-5.0429522083912798E-3</v>
      </c>
      <c r="C63" s="9">
        <f>VLOOKUP(A63,'Рейтинг места '!A:O,4,0)-VLOOKUP('Изм. показателей к 2017'!A63,'Рейтинг 2017'!A:O,4,0)</f>
        <v>-14944.338826161678</v>
      </c>
      <c r="D63" s="10">
        <f>VLOOKUP(A63,'Рейтинг места '!A:O,6,0)-VLOOKUP('Изм. показателей к 2017'!A63,'Рейтинг 2017'!A:O,6,0)</f>
        <v>-0.1212990066729086</v>
      </c>
      <c r="E63" s="11">
        <f>VLOOKUP(A63,'Рейтинг места '!A:O,8,0)-VLOOKUP('Изм. показателей к 2017'!A63,'Рейтинг 2017'!A:O,8,0)</f>
        <v>0.30949833236995472</v>
      </c>
      <c r="F63" s="10">
        <f>VLOOKUP(A63,'Рейтинг места '!A:O,10,0)-VLOOKUP('Изм. показателей к 2017'!A63,'Рейтинг 2017'!A:O,10,0)</f>
        <v>-0.18186110593775417</v>
      </c>
      <c r="G63" s="14">
        <f>VLOOKUP(A63,'Рейтинг места '!A:O,12,0)-VLOOKUP('Изм. показателей к 2017'!A63,'Рейтинг 2017'!A:O,12,0)</f>
        <v>-0.26109512937104762</v>
      </c>
      <c r="H63" t="s">
        <v>114</v>
      </c>
    </row>
    <row r="64" spans="1:8" x14ac:dyDescent="0.25">
      <c r="A64" s="6" t="s">
        <v>92</v>
      </c>
      <c r="B64" s="8">
        <f>VLOOKUP(A64,'Рейтинг места '!A:O,2,0)-VLOOKUP('Изм. показателей к 2017'!A64,'Рейтинг 2017'!A:O,2,0)</f>
        <v>-7.3239459149780639E-4</v>
      </c>
      <c r="C64" s="9">
        <f>VLOOKUP(A64,'Рейтинг места '!A:O,4,0)-VLOOKUP('Изм. показателей к 2017'!A64,'Рейтинг 2017'!A:O,4,0)</f>
        <v>-2826.1193984798592</v>
      </c>
      <c r="D64" s="10">
        <f>VLOOKUP(A64,'Рейтинг места '!A:O,6,0)-VLOOKUP('Изм. показателей к 2017'!A64,'Рейтинг 2017'!A:O,6,0)</f>
        <v>-1.9429313928869686E-2</v>
      </c>
      <c r="E64" s="11">
        <f>VLOOKUP(A64,'Рейтинг места '!A:O,8,0)-VLOOKUP('Изм. показателей к 2017'!A64,'Рейтинг 2017'!A:O,8,0)</f>
        <v>0.45722982851065419</v>
      </c>
      <c r="F64" s="10">
        <f>VLOOKUP(A64,'Рейтинг места '!A:O,10,0)-VLOOKUP('Изм. показателей к 2017'!A64,'Рейтинг 2017'!A:O,10,0)</f>
        <v>-3.1758823531368746E-2</v>
      </c>
      <c r="G64" s="14">
        <f>VLOOKUP(A64,'Рейтинг места '!A:O,12,0)-VLOOKUP('Изм. показателей к 2017'!A64,'Рейтинг 2017'!A:O,12,0)</f>
        <v>-5.7421308854355257E-2</v>
      </c>
      <c r="H64" t="s">
        <v>99</v>
      </c>
    </row>
    <row r="65" spans="1:8" x14ac:dyDescent="0.25">
      <c r="A65" s="6" t="s">
        <v>63</v>
      </c>
      <c r="B65" s="8">
        <f>VLOOKUP(A65,'Рейтинг места '!A:O,2,0)-VLOOKUP('Изм. показателей к 2017'!A65,'Рейтинг 2017'!A:O,2,0)</f>
        <v>-7.0893377125631762E-4</v>
      </c>
      <c r="C65" s="9">
        <f>VLOOKUP(A65,'Рейтинг места '!A:O,4,0)-VLOOKUP('Изм. показателей к 2017'!A65,'Рейтинг 2017'!A:O,4,0)</f>
        <v>-592.3983629240247</v>
      </c>
      <c r="D65" s="10">
        <f>VLOOKUP(A65,'Рейтинг места '!A:O,6,0)-VLOOKUP('Изм. показателей к 2017'!A65,'Рейтинг 2017'!A:O,6,0)</f>
        <v>2.055383526563162E-3</v>
      </c>
      <c r="E65" s="11">
        <f>VLOOKUP(A65,'Рейтинг места '!A:O,8,0)-VLOOKUP('Изм. показателей к 2017'!A65,'Рейтинг 2017'!A:O,8,0)</f>
        <v>-0.28839578720627801</v>
      </c>
      <c r="F65" s="10">
        <f>VLOOKUP(A65,'Рейтинг места '!A:O,10,0)-VLOOKUP('Изм. показателей к 2017'!A65,'Рейтинг 2017'!A:O,10,0)</f>
        <v>-3.3334206858629173E-2</v>
      </c>
      <c r="G65" s="14">
        <f>VLOOKUP(A65,'Рейтинг места '!A:O,12,0)-VLOOKUP('Изм. показателей к 2017'!A65,'Рейтинг 2017'!A:O,12,0)</f>
        <v>-1.2785959888429121E-2</v>
      </c>
      <c r="H65" t="s">
        <v>99</v>
      </c>
    </row>
    <row r="66" spans="1:8" x14ac:dyDescent="0.25">
      <c r="A66" s="6" t="s">
        <v>64</v>
      </c>
      <c r="B66" s="8">
        <f>VLOOKUP(A66,'Рейтинг места '!A:O,2,0)-VLOOKUP('Изм. показателей к 2017'!A66,'Рейтинг 2017'!A:O,2,0)</f>
        <v>-1.1950880167917316E-2</v>
      </c>
      <c r="C66" s="9">
        <f>VLOOKUP(A66,'Рейтинг места '!A:O,4,0)-VLOOKUP('Изм. показателей к 2017'!A66,'Рейтинг 2017'!A:O,4,0)</f>
        <v>-12401.091435725524</v>
      </c>
      <c r="D66" s="10">
        <f>VLOOKUP(A66,'Рейтинг места '!A:O,6,0)-VLOOKUP('Изм. показателей к 2017'!A66,'Рейтинг 2017'!A:O,6,0)</f>
        <v>-4.7534920985592866E-2</v>
      </c>
      <c r="E66" s="11">
        <f>VLOOKUP(A66,'Рейтинг места '!A:O,8,0)-VLOOKUP('Изм. показателей к 2017'!A66,'Рейтинг 2017'!A:O,8,0)</f>
        <v>0.22075136548537944</v>
      </c>
      <c r="F66" s="10">
        <f>VLOOKUP(A66,'Рейтинг места '!A:O,10,0)-VLOOKUP('Изм. показателей к 2017'!A66,'Рейтинг 2017'!A:O,10,0)</f>
        <v>-5.629042481405111E-2</v>
      </c>
      <c r="G66" s="14">
        <f>VLOOKUP(A66,'Рейтинг места '!A:O,12,0)-VLOOKUP('Изм. показателей к 2017'!A66,'Рейтинг 2017'!A:O,12,0)</f>
        <v>-0.31427388185889826</v>
      </c>
      <c r="H66" t="s">
        <v>113</v>
      </c>
    </row>
    <row r="67" spans="1:8" x14ac:dyDescent="0.25">
      <c r="A67" s="6" t="s">
        <v>65</v>
      </c>
      <c r="B67" s="8">
        <f>VLOOKUP(A67,'Рейтинг места '!A:O,2,0)-VLOOKUP('Изм. показателей к 2017'!A67,'Рейтинг 2017'!A:O,2,0)</f>
        <v>3.126112765741984E-4</v>
      </c>
      <c r="C67" s="9">
        <f>VLOOKUP(A67,'Рейтинг места '!A:O,4,0)-VLOOKUP('Изм. показателей к 2017'!A67,'Рейтинг 2017'!A:O,4,0)</f>
        <v>-7921.9192047886463</v>
      </c>
      <c r="D67" s="10">
        <f>VLOOKUP(A67,'Рейтинг места '!A:O,6,0)-VLOOKUP('Изм. показателей к 2017'!A67,'Рейтинг 2017'!A:O,6,0)</f>
        <v>0.15519508040054847</v>
      </c>
      <c r="E67" s="11">
        <f>VLOOKUP(A67,'Рейтинг места '!A:O,8,0)-VLOOKUP('Изм. показателей к 2017'!A67,'Рейтинг 2017'!A:O,8,0)</f>
        <v>0.10406547924579601</v>
      </c>
      <c r="F67" s="10">
        <f>VLOOKUP(A67,'Рейтинг места '!A:O,10,0)-VLOOKUP('Изм. показателей к 2017'!A67,'Рейтинг 2017'!A:O,10,0)</f>
        <v>0.19276867675272089</v>
      </c>
      <c r="G67" s="14">
        <f>VLOOKUP(A67,'Рейтинг места '!A:O,12,0)-VLOOKUP('Изм. показателей к 2017'!A67,'Рейтинг 2017'!A:O,12,0)</f>
        <v>-5.5863953620239215E-2</v>
      </c>
      <c r="H67" t="s">
        <v>109</v>
      </c>
    </row>
    <row r="68" spans="1:8" x14ac:dyDescent="0.25">
      <c r="A68" s="6" t="s">
        <v>66</v>
      </c>
      <c r="B68" s="8">
        <f>VLOOKUP(A68,'Рейтинг места '!A:O,2,0)-VLOOKUP('Изм. показателей к 2017'!A68,'Рейтинг 2017'!A:O,2,0)</f>
        <v>-2.695173122935976E-3</v>
      </c>
      <c r="C68" s="9">
        <f>VLOOKUP(A68,'Рейтинг места '!A:O,4,0)-VLOOKUP('Изм. показателей к 2017'!A68,'Рейтинг 2017'!A:O,4,0)</f>
        <v>12737.08432132029</v>
      </c>
      <c r="D68" s="10">
        <f>VLOOKUP(A68,'Рейтинг места '!A:O,6,0)-VLOOKUP('Изм. показателей к 2017'!A68,'Рейтинг 2017'!A:O,6,0)</f>
        <v>1.6757047799108304E-3</v>
      </c>
      <c r="E68" s="11">
        <f>VLOOKUP(A68,'Рейтинг места '!A:O,8,0)-VLOOKUP('Изм. показателей к 2017'!A68,'Рейтинг 2017'!A:O,8,0)</f>
        <v>-0.16766966176204678</v>
      </c>
      <c r="F68" s="10">
        <f>VLOOKUP(A68,'Рейтинг места '!A:O,10,0)-VLOOKUP('Изм. показателей к 2017'!A68,'Рейтинг 2017'!A:O,10,0)</f>
        <v>-0.12965544897406917</v>
      </c>
      <c r="G68" s="14">
        <f>VLOOKUP(A68,'Рейтинг места '!A:O,12,0)-VLOOKUP('Изм. показателей к 2017'!A68,'Рейтинг 2017'!A:O,12,0)</f>
        <v>0.1895364576318439</v>
      </c>
      <c r="H68" t="s">
        <v>110</v>
      </c>
    </row>
    <row r="69" spans="1:8" x14ac:dyDescent="0.25">
      <c r="A69" s="6" t="s">
        <v>67</v>
      </c>
      <c r="B69" s="8">
        <f>VLOOKUP(A69,'Рейтинг места '!A:O,2,0)-VLOOKUP('Изм. показателей к 2017'!A69,'Рейтинг 2017'!A:O,2,0)</f>
        <v>-6.3211760421955296E-3</v>
      </c>
      <c r="C69" s="9">
        <f>VLOOKUP(A69,'Рейтинг места '!A:O,4,0)-VLOOKUP('Изм. показателей к 2017'!A69,'Рейтинг 2017'!A:O,4,0)</f>
        <v>-2927.1800486164138</v>
      </c>
      <c r="D69" s="10">
        <f>VLOOKUP(A69,'Рейтинг места '!A:O,6,0)-VLOOKUP('Изм. показателей к 2017'!A69,'Рейтинг 2017'!A:O,6,0)</f>
        <v>-1.1894865404756649E-2</v>
      </c>
      <c r="E69" s="11">
        <f>VLOOKUP(A69,'Рейтинг места '!A:O,8,0)-VLOOKUP('Изм. показателей к 2017'!A69,'Рейтинг 2017'!A:O,8,0)</f>
        <v>-7.2598634661974915E-2</v>
      </c>
      <c r="F69" s="10">
        <f>VLOOKUP(A69,'Рейтинг места '!A:O,10,0)-VLOOKUP('Изм. показателей к 2017'!A69,'Рейтинг 2017'!A:O,10,0)</f>
        <v>-3.7219761189682489E-2</v>
      </c>
      <c r="G69" s="14">
        <f>VLOOKUP(A69,'Рейтинг места '!A:O,12,0)-VLOOKUP('Изм. показателей к 2017'!A69,'Рейтинг 2017'!A:O,12,0)</f>
        <v>-0.16194701820613577</v>
      </c>
      <c r="H69" t="s">
        <v>112</v>
      </c>
    </row>
    <row r="70" spans="1:8" x14ac:dyDescent="0.25">
      <c r="A70" s="6" t="s">
        <v>68</v>
      </c>
      <c r="B70" s="8">
        <f>VLOOKUP(A70,'Рейтинг места '!A:O,2,0)-VLOOKUP('Изм. показателей к 2017'!A70,'Рейтинг 2017'!A:O,2,0)</f>
        <v>-3.8146285296253024E-3</v>
      </c>
      <c r="C70" s="9">
        <f>VLOOKUP(A70,'Рейтинг места '!A:O,4,0)-VLOOKUP('Изм. показателей к 2017'!A70,'Рейтинг 2017'!A:O,4,0)</f>
        <v>-14072.935834742835</v>
      </c>
      <c r="D70" s="10">
        <f>VLOOKUP(A70,'Рейтинг места '!A:O,6,0)-VLOOKUP('Изм. показателей к 2017'!A70,'Рейтинг 2017'!A:O,6,0)</f>
        <v>-4.9708598291054507E-2</v>
      </c>
      <c r="E70" s="11">
        <f>VLOOKUP(A70,'Рейтинг места '!A:O,8,0)-VLOOKUP('Изм. показателей к 2017'!A70,'Рейтинг 2017'!A:O,8,0)</f>
        <v>0.1078895335288812</v>
      </c>
      <c r="F70" s="10">
        <f>VLOOKUP(A70,'Рейтинг места '!A:O,10,0)-VLOOKUP('Изм. показателей к 2017'!A70,'Рейтинг 2017'!A:O,10,0)</f>
        <v>-0.14510230811758196</v>
      </c>
      <c r="G70" s="14">
        <f>VLOOKUP(A70,'Рейтинг места '!A:O,12,0)-VLOOKUP('Изм. показателей к 2017'!A70,'Рейтинг 2017'!A:O,12,0)</f>
        <v>-0.25695828342379978</v>
      </c>
      <c r="H70" t="s">
        <v>110</v>
      </c>
    </row>
    <row r="71" spans="1:8" x14ac:dyDescent="0.25">
      <c r="A71" s="6" t="s">
        <v>69</v>
      </c>
      <c r="B71" s="8">
        <f>VLOOKUP(A71,'Рейтинг места '!A:O,2,0)-VLOOKUP('Изм. показателей к 2017'!A71,'Рейтинг 2017'!A:O,2,0)</f>
        <v>-5.6307967558299268E-3</v>
      </c>
      <c r="C71" s="9">
        <f>VLOOKUP(A71,'Рейтинг места '!A:O,4,0)-VLOOKUP('Изм. показателей к 2017'!A71,'Рейтинг 2017'!A:O,4,0)</f>
        <v>-1734.9671152031078</v>
      </c>
      <c r="D71" s="10">
        <f>VLOOKUP(A71,'Рейтинг места '!A:O,6,0)-VLOOKUP('Изм. показателей к 2017'!A71,'Рейтинг 2017'!A:O,6,0)</f>
        <v>-2.6242655569830034E-2</v>
      </c>
      <c r="E71" s="11">
        <f>VLOOKUP(A71,'Рейтинг места '!A:O,8,0)-VLOOKUP('Изм. показателей к 2017'!A71,'Рейтинг 2017'!A:O,8,0)</f>
        <v>0.18892027756447693</v>
      </c>
      <c r="F71" s="10">
        <f>VLOOKUP(A71,'Рейтинг места '!A:O,10,0)-VLOOKUP('Изм. показателей к 2017'!A71,'Рейтинг 2017'!A:O,10,0)</f>
        <v>-3.2532716068450936E-2</v>
      </c>
      <c r="G71" s="14">
        <f>VLOOKUP(A71,'Рейтинг места '!A:O,12,0)-VLOOKUP('Изм. показателей к 2017'!A71,'Рейтинг 2017'!A:O,12,0)</f>
        <v>-0.10201429102490445</v>
      </c>
      <c r="H71" t="s">
        <v>112</v>
      </c>
    </row>
    <row r="72" spans="1:8" x14ac:dyDescent="0.25">
      <c r="A72" s="6" t="s">
        <v>70</v>
      </c>
      <c r="B72" s="8">
        <f>VLOOKUP(A72,'Рейтинг места '!A:O,2,0)-VLOOKUP('Изм. показателей к 2017'!A72,'Рейтинг 2017'!A:O,2,0)</f>
        <v>-9.6422222996218263E-3</v>
      </c>
      <c r="C72" s="9">
        <f>VLOOKUP(A72,'Рейтинг места '!A:O,4,0)-VLOOKUP('Изм. показателей к 2017'!A72,'Рейтинг 2017'!A:O,4,0)</f>
        <v>-18066.003306349834</v>
      </c>
      <c r="D72" s="10">
        <f>VLOOKUP(A72,'Рейтинг места '!A:O,6,0)-VLOOKUP('Изм. показателей к 2017'!A72,'Рейтинг 2017'!A:O,6,0)</f>
        <v>-4.3484544141133272E-2</v>
      </c>
      <c r="E72" s="11">
        <f>VLOOKUP(A72,'Рейтинг места '!A:O,8,0)-VLOOKUP('Изм. показателей к 2017'!A72,'Рейтинг 2017'!A:O,8,0)</f>
        <v>0.38969096205062659</v>
      </c>
      <c r="F72" s="10">
        <f>VLOOKUP(A72,'Рейтинг места '!A:O,10,0)-VLOOKUP('Изм. показателей к 2017'!A72,'Рейтинг 2017'!A:O,10,0)</f>
        <v>-2.8910352258180436E-2</v>
      </c>
      <c r="G72" s="14">
        <f>VLOOKUP(A72,'Рейтинг места '!A:O,12,0)-VLOOKUP('Изм. показателей к 2017'!A72,'Рейтинг 2017'!A:O,12,0)</f>
        <v>-0.33589677706651999</v>
      </c>
      <c r="H72" t="s">
        <v>114</v>
      </c>
    </row>
    <row r="73" spans="1:8" x14ac:dyDescent="0.25">
      <c r="A73" s="6" t="s">
        <v>71</v>
      </c>
      <c r="B73" s="8">
        <f>VLOOKUP(A73,'Рейтинг места '!A:O,2,0)-VLOOKUP('Изм. показателей к 2017'!A73,'Рейтинг 2017'!A:O,2,0)</f>
        <v>-5.7876883062472698E-3</v>
      </c>
      <c r="C73" s="9">
        <f>VLOOKUP(A73,'Рейтинг места '!A:O,4,0)-VLOOKUP('Изм. показателей к 2017'!A73,'Рейтинг 2017'!A:O,4,0)</f>
        <v>665.59916563015577</v>
      </c>
      <c r="D73" s="10">
        <f>VLOOKUP(A73,'Рейтинг места '!A:O,6,0)-VLOOKUP('Изм. показателей к 2017'!A73,'Рейтинг 2017'!A:O,6,0)</f>
        <v>-1.0750555743470371E-2</v>
      </c>
      <c r="E73" s="11">
        <f>VLOOKUP(A73,'Рейтинг места '!A:O,8,0)-VLOOKUP('Изм. показателей к 2017'!A73,'Рейтинг 2017'!A:O,8,0)</f>
        <v>6.0500521710918687E-2</v>
      </c>
      <c r="F73" s="10">
        <f>VLOOKUP(A73,'Рейтинг места '!A:O,10,0)-VLOOKUP('Изм. показателей к 2017'!A73,'Рейтинг 2017'!A:O,10,0)</f>
        <v>-1.4832859233042832E-2</v>
      </c>
      <c r="G73" s="14">
        <f>VLOOKUP(A73,'Рейтинг места '!A:O,12,0)-VLOOKUP('Изм. показателей к 2017'!A73,'Рейтинг 2017'!A:O,12,0)</f>
        <v>-9.114445371607649E-2</v>
      </c>
      <c r="H73" t="s">
        <v>112</v>
      </c>
    </row>
    <row r="74" spans="1:8" x14ac:dyDescent="0.25">
      <c r="A74" s="6" t="s">
        <v>72</v>
      </c>
      <c r="B74" s="8">
        <f>VLOOKUP(A74,'Рейтинг места '!A:O,2,0)-VLOOKUP('Изм. показателей к 2017'!A74,'Рейтинг 2017'!A:O,2,0)</f>
        <v>-5.3341898530840232E-3</v>
      </c>
      <c r="C74" s="9">
        <f>VLOOKUP(A74,'Рейтинг места '!A:O,4,0)-VLOOKUP('Изм. показателей к 2017'!A74,'Рейтинг 2017'!A:O,4,0)</f>
        <v>511.77560491311306</v>
      </c>
      <c r="D74" s="10">
        <f>VLOOKUP(A74,'Рейтинг места '!A:O,6,0)-VLOOKUP('Изм. показателей к 2017'!A74,'Рейтинг 2017'!A:O,6,0)</f>
        <v>-3.3424969382921214E-3</v>
      </c>
      <c r="E74" s="11">
        <f>VLOOKUP(A74,'Рейтинг места '!A:O,8,0)-VLOOKUP('Изм. показателей к 2017'!A74,'Рейтинг 2017'!A:O,8,0)</f>
        <v>0.14612483316394465</v>
      </c>
      <c r="F74" s="10">
        <f>VLOOKUP(A74,'Рейтинг места '!A:O,10,0)-VLOOKUP('Изм. показателей к 2017'!A74,'Рейтинг 2017'!A:O,10,0)</f>
        <v>-7.8813529296049012E-3</v>
      </c>
      <c r="G74" s="14">
        <f>VLOOKUP(A74,'Рейтинг места '!A:O,12,0)-VLOOKUP('Изм. показателей к 2017'!A74,'Рейтинг 2017'!A:O,12,0)</f>
        <v>-4.8992788612497784E-2</v>
      </c>
      <c r="H74" t="s">
        <v>115</v>
      </c>
    </row>
    <row r="75" spans="1:8" x14ac:dyDescent="0.25">
      <c r="A75" s="6" t="s">
        <v>73</v>
      </c>
      <c r="B75" s="8">
        <f>VLOOKUP(A75,'Рейтинг места '!A:O,2,0)-VLOOKUP('Изм. показателей к 2017'!A75,'Рейтинг 2017'!A:O,2,0)</f>
        <v>-5.5273181235120372E-3</v>
      </c>
      <c r="C75" s="9">
        <f>VLOOKUP(A75,'Рейтинг места '!A:O,4,0)-VLOOKUP('Изм. показателей к 2017'!A75,'Рейтинг 2017'!A:O,4,0)</f>
        <v>2533.7220995262323</v>
      </c>
      <c r="D75" s="10">
        <f>VLOOKUP(A75,'Рейтинг места '!A:O,6,0)-VLOOKUP('Изм. показателей к 2017'!A75,'Рейтинг 2017'!A:O,6,0)</f>
        <v>-1.2742158955050632E-2</v>
      </c>
      <c r="E75" s="11">
        <f>VLOOKUP(A75,'Рейтинг места '!A:O,8,0)-VLOOKUP('Изм. показателей к 2017'!A75,'Рейтинг 2017'!A:O,8,0)</f>
        <v>0.17482247815416885</v>
      </c>
      <c r="F75" s="10">
        <f>VLOOKUP(A75,'Рейтинг места '!A:O,10,0)-VLOOKUP('Изм. показателей к 2017'!A75,'Рейтинг 2017'!A:O,10,0)</f>
        <v>-8.7132423715757558E-3</v>
      </c>
      <c r="G75" s="14">
        <f>VLOOKUP(A75,'Рейтинг места '!A:O,12,0)-VLOOKUP('Изм. показателей к 2017'!A75,'Рейтинг 2017'!A:O,12,0)</f>
        <v>-4.1111861551489159E-2</v>
      </c>
      <c r="H75" t="s">
        <v>112</v>
      </c>
    </row>
    <row r="76" spans="1:8" x14ac:dyDescent="0.25">
      <c r="A76" s="6" t="s">
        <v>74</v>
      </c>
      <c r="B76" s="8">
        <f>VLOOKUP(A76,'Рейтинг места '!A:O,2,0)-VLOOKUP('Изм. показателей к 2017'!A76,'Рейтинг 2017'!A:O,2,0)</f>
        <v>-1.3557205669503629E-2</v>
      </c>
      <c r="C76" s="9">
        <f>VLOOKUP(A76,'Рейтинг места '!A:O,4,0)-VLOOKUP('Изм. показателей к 2017'!A76,'Рейтинг 2017'!A:O,4,0)</f>
        <v>13118.256578398796</v>
      </c>
      <c r="D76" s="10">
        <f>VLOOKUP(A76,'Рейтинг места '!A:O,6,0)-VLOOKUP('Изм. показателей к 2017'!A76,'Рейтинг 2017'!A:O,6,0)</f>
        <v>2.8695788205069184E-2</v>
      </c>
      <c r="E76" s="11">
        <f>VLOOKUP(A76,'Рейтинг места '!A:O,8,0)-VLOOKUP('Изм. показателей к 2017'!A76,'Рейтинг 2017'!A:O,8,0)</f>
        <v>-0.14037847147343063</v>
      </c>
      <c r="F76" s="10">
        <f>VLOOKUP(A76,'Рейтинг места '!A:O,10,0)-VLOOKUP('Изм. показателей к 2017'!A76,'Рейтинг 2017'!A:O,10,0)</f>
        <v>-0.31989858913199892</v>
      </c>
      <c r="G76" s="14">
        <f>VLOOKUP(A76,'Рейтинг места '!A:O,12,0)-VLOOKUP('Изм. показателей к 2017'!A76,'Рейтинг 2017'!A:O,12,0)</f>
        <v>1.7645094419542762E-3</v>
      </c>
      <c r="H76" t="s">
        <v>115</v>
      </c>
    </row>
    <row r="77" spans="1:8" x14ac:dyDescent="0.25">
      <c r="A77" s="6" t="s">
        <v>75</v>
      </c>
      <c r="B77" s="8">
        <f>VLOOKUP(A77,'Рейтинг места '!A:O,2,0)-VLOOKUP('Изм. показателей к 2017'!A77,'Рейтинг 2017'!A:O,2,0)</f>
        <v>-4.6376403342763411E-3</v>
      </c>
      <c r="C77" s="9">
        <f>VLOOKUP(A77,'Рейтинг места '!A:O,4,0)-VLOOKUP('Изм. показателей к 2017'!A77,'Рейтинг 2017'!A:O,4,0)</f>
        <v>54.748657205789641</v>
      </c>
      <c r="D77" s="10">
        <f>VLOOKUP(A77,'Рейтинг места '!A:O,6,0)-VLOOKUP('Изм. показателей к 2017'!A77,'Рейтинг 2017'!A:O,6,0)</f>
        <v>-1.5379767190329824E-2</v>
      </c>
      <c r="E77" s="11">
        <f>VLOOKUP(A77,'Рейтинг места '!A:O,8,0)-VLOOKUP('Изм. показателей к 2017'!A77,'Рейтинг 2017'!A:O,8,0)</f>
        <v>0.27660246742903793</v>
      </c>
      <c r="F77" s="10">
        <f>VLOOKUP(A77,'Рейтинг места '!A:O,10,0)-VLOOKUP('Изм. показателей к 2017'!A77,'Рейтинг 2017'!A:O,10,0)</f>
        <v>-2.7504181947383514E-2</v>
      </c>
      <c r="G77" s="14">
        <f>VLOOKUP(A77,'Рейтинг места '!A:O,12,0)-VLOOKUP('Изм. показателей к 2017'!A77,'Рейтинг 2017'!A:O,12,0)</f>
        <v>-5.3308004193355352E-2</v>
      </c>
      <c r="H77" t="s">
        <v>113</v>
      </c>
    </row>
    <row r="78" spans="1:8" x14ac:dyDescent="0.25">
      <c r="A78" s="6" t="s">
        <v>76</v>
      </c>
      <c r="B78" s="8">
        <f>VLOOKUP(A78,'Рейтинг места '!A:O,2,0)-VLOOKUP('Изм. показателей к 2017'!A78,'Рейтинг 2017'!A:O,2,0)</f>
        <v>-1.1120543539584304E-2</v>
      </c>
      <c r="C78" s="9">
        <f>VLOOKUP(A78,'Рейтинг места '!A:O,4,0)-VLOOKUP('Изм. показателей к 2017'!A78,'Рейтинг 2017'!A:O,4,0)</f>
        <v>4042.5883756929325</v>
      </c>
      <c r="D78" s="10">
        <f>VLOOKUP(A78,'Рейтинг места '!A:O,6,0)-VLOOKUP('Изм. показателей к 2017'!A78,'Рейтинг 2017'!A:O,6,0)</f>
        <v>-1.7453152805298217E-2</v>
      </c>
      <c r="E78" s="11">
        <f>VLOOKUP(A78,'Рейтинг места '!A:O,8,0)-VLOOKUP('Изм. показателей к 2017'!A78,'Рейтинг 2017'!A:O,8,0)</f>
        <v>0.14783776213078448</v>
      </c>
      <c r="F78" s="10">
        <f>VLOOKUP(A78,'Рейтинг места '!A:O,10,0)-VLOOKUP('Изм. показателей к 2017'!A78,'Рейтинг 2017'!A:O,10,0)</f>
        <v>-7.1946433850620051E-2</v>
      </c>
      <c r="G78" s="14">
        <f>VLOOKUP(A78,'Рейтинг места '!A:O,12,0)-VLOOKUP('Изм. показателей к 2017'!A78,'Рейтинг 2017'!A:O,12,0)</f>
        <v>-9.6754006646663449E-2</v>
      </c>
      <c r="H78" t="s">
        <v>114</v>
      </c>
    </row>
    <row r="79" spans="1:8" x14ac:dyDescent="0.25">
      <c r="A79" s="6" t="s">
        <v>77</v>
      </c>
      <c r="B79" s="8">
        <f>VLOOKUP(A79,'Рейтинг места '!A:O,2,0)-VLOOKUP('Изм. показателей к 2017'!A79,'Рейтинг 2017'!A:O,2,0)</f>
        <v>-1.4739091339054058E-2</v>
      </c>
      <c r="C79" s="9">
        <f>VLOOKUP(A79,'Рейтинг места '!A:O,4,0)-VLOOKUP('Изм. показателей к 2017'!A79,'Рейтинг 2017'!A:O,4,0)</f>
        <v>-18099.519013859273</v>
      </c>
      <c r="D79" s="10">
        <f>VLOOKUP(A79,'Рейтинг места '!A:O,6,0)-VLOOKUP('Изм. показателей к 2017'!A79,'Рейтинг 2017'!A:O,6,0)</f>
        <v>2.2629517737038501E-2</v>
      </c>
      <c r="E79" s="11">
        <f>VLOOKUP(A79,'Рейтинг места '!A:O,8,0)-VLOOKUP('Изм. показателей к 2017'!A79,'Рейтинг 2017'!A:O,8,0)</f>
        <v>2.6170534696073333E-2</v>
      </c>
      <c r="F79" s="10">
        <f>VLOOKUP(A79,'Рейтинг места '!A:O,10,0)-VLOOKUP('Изм. показателей к 2017'!A79,'Рейтинг 2017'!A:O,10,0)</f>
        <v>-6.2570521615052249E-2</v>
      </c>
      <c r="G79" s="14">
        <f>VLOOKUP(A79,'Рейтинг места '!A:O,12,0)-VLOOKUP('Изм. показателей к 2017'!A79,'Рейтинг 2017'!A:O,12,0)</f>
        <v>-0.53226941132937999</v>
      </c>
      <c r="H79" t="s">
        <v>114</v>
      </c>
    </row>
    <row r="80" spans="1:8" x14ac:dyDescent="0.25">
      <c r="A80" s="6" t="s">
        <v>78</v>
      </c>
      <c r="B80" s="8">
        <f>VLOOKUP(A80,'Рейтинг места '!A:O,2,0)-VLOOKUP('Изм. показателей к 2017'!A80,'Рейтинг 2017'!A:O,2,0)</f>
        <v>-8.1597805726137118E-4</v>
      </c>
      <c r="C80" s="9">
        <f>VLOOKUP(A80,'Рейтинг места '!A:O,4,0)-VLOOKUP('Изм. показателей к 2017'!A80,'Рейтинг 2017'!A:O,4,0)</f>
        <v>-631.96663720632205</v>
      </c>
      <c r="D80" s="10">
        <f>VLOOKUP(A80,'Рейтинг места '!A:O,6,0)-VLOOKUP('Изм. показателей к 2017'!A80,'Рейтинг 2017'!A:O,6,0)</f>
        <v>1.5420871351743304E-2</v>
      </c>
      <c r="E80" s="11">
        <f>VLOOKUP(A80,'Рейтинг места '!A:O,8,0)-VLOOKUP('Изм. показателей к 2017'!A80,'Рейтинг 2017'!A:O,8,0)</f>
        <v>3.7613803119313394E-2</v>
      </c>
      <c r="F80" s="10">
        <f>VLOOKUP(A80,'Рейтинг места '!A:O,10,0)-VLOOKUP('Изм. показателей к 2017'!A80,'Рейтинг 2017'!A:O,10,0)</f>
        <v>5.8436445155361609E-3</v>
      </c>
      <c r="G80" s="14">
        <f>VLOOKUP(A80,'Рейтинг места '!A:O,12,0)-VLOOKUP('Изм. показателей к 2017'!A80,'Рейтинг 2017'!A:O,12,0)</f>
        <v>-1.4972648438849712E-2</v>
      </c>
      <c r="H80" t="s">
        <v>99</v>
      </c>
    </row>
    <row r="81" spans="1:8" x14ac:dyDescent="0.25">
      <c r="A81" s="6" t="s">
        <v>79</v>
      </c>
      <c r="B81" s="8">
        <f>VLOOKUP(A81,'Рейтинг места '!A:O,2,0)-VLOOKUP('Изм. показателей к 2017'!A81,'Рейтинг 2017'!A:O,2,0)</f>
        <v>-2.0027782862596169E-3</v>
      </c>
      <c r="C81" s="9">
        <f>VLOOKUP(A81,'Рейтинг места '!A:O,4,0)-VLOOKUP('Изм. показателей к 2017'!A81,'Рейтинг 2017'!A:O,4,0)</f>
        <v>-1185.018922213756</v>
      </c>
      <c r="D81" s="10">
        <f>VLOOKUP(A81,'Рейтинг места '!A:O,6,0)-VLOOKUP('Изм. показателей к 2017'!A81,'Рейтинг 2017'!A:O,6,0)</f>
        <v>-1.5157315391216702E-2</v>
      </c>
      <c r="E81" s="11">
        <f>VLOOKUP(A81,'Рейтинг места '!A:O,8,0)-VLOOKUP('Изм. показателей к 2017'!A81,'Рейтинг 2017'!A:O,8,0)</f>
        <v>-1.2777334329378887E-2</v>
      </c>
      <c r="F81" s="10">
        <f>VLOOKUP(A81,'Рейтинг места '!A:O,10,0)-VLOOKUP('Изм. показателей к 2017'!A81,'Рейтинг 2017'!A:O,10,0)</f>
        <v>-1.6025718894822447E-2</v>
      </c>
      <c r="G81" s="14">
        <f>VLOOKUP(A81,'Рейтинг места '!A:O,12,0)-VLOOKUP('Изм. показателей к 2017'!A81,'Рейтинг 2017'!A:O,12,0)</f>
        <v>-6.5281604962838413E-2</v>
      </c>
      <c r="H81" t="s">
        <v>115</v>
      </c>
    </row>
    <row r="82" spans="1:8" ht="30" x14ac:dyDescent="0.25">
      <c r="A82" s="6" t="s">
        <v>80</v>
      </c>
      <c r="B82" s="8">
        <f>VLOOKUP(A82,'Рейтинг места '!A:O,2,0)-VLOOKUP('Изм. показателей к 2017'!A82,'Рейтинг 2017'!A:O,2,0)</f>
        <v>-6.6264488169544694E-3</v>
      </c>
      <c r="C82" s="9">
        <f>VLOOKUP(A82,'Рейтинг места '!A:O,4,0)-VLOOKUP('Изм. показателей к 2017'!A82,'Рейтинг 2017'!A:O,4,0)</f>
        <v>-1263.8944193528005</v>
      </c>
      <c r="D82" s="10">
        <f>VLOOKUP(A82,'Рейтинг места '!A:O,6,0)-VLOOKUP('Изм. показателей к 2017'!A82,'Рейтинг 2017'!A:O,6,0)</f>
        <v>0</v>
      </c>
      <c r="E82" s="11">
        <f>VLOOKUP(A82,'Рейтинг места '!A:O,8,0)-VLOOKUP('Изм. показателей к 2017'!A82,'Рейтинг 2017'!A:O,8,0)</f>
        <v>0</v>
      </c>
      <c r="F82" s="10">
        <f>VLOOKUP(A82,'Рейтинг места '!A:O,10,0)-VLOOKUP('Изм. показателей к 2017'!A82,'Рейтинг 2017'!A:O,10,0)</f>
        <v>-7.7523373939721897E-3</v>
      </c>
      <c r="G82" s="14">
        <f>VLOOKUP(A82,'Рейтинг места '!A:O,12,0)-VLOOKUP('Изм. показателей к 2017'!A82,'Рейтинг 2017'!A:O,12,0)</f>
        <v>-7.5272210365653125E-2</v>
      </c>
      <c r="H82" t="s">
        <v>113</v>
      </c>
    </row>
    <row r="83" spans="1:8" x14ac:dyDescent="0.25">
      <c r="A83" s="6" t="s">
        <v>81</v>
      </c>
      <c r="B83" s="8">
        <f>VLOOKUP(A83,'Рейтинг места '!A:O,2,0)-VLOOKUP('Изм. показателей к 2017'!A83,'Рейтинг 2017'!A:O,2,0)</f>
        <v>-1.066493603106039E-2</v>
      </c>
      <c r="C83" s="9">
        <f>VLOOKUP(A83,'Рейтинг места '!A:O,4,0)-VLOOKUP('Изм. показателей к 2017'!A83,'Рейтинг 2017'!A:O,4,0)</f>
        <v>-22174.948571217014</v>
      </c>
      <c r="D83" s="10">
        <f>VLOOKUP(A83,'Рейтинг места '!A:O,6,0)-VLOOKUP('Изм. показателей к 2017'!A83,'Рейтинг 2017'!A:O,6,0)</f>
        <v>-2.7600213338676252E-2</v>
      </c>
      <c r="E83" s="11">
        <f>VLOOKUP(A83,'Рейтинг места '!A:O,8,0)-VLOOKUP('Изм. показателей к 2017'!A83,'Рейтинг 2017'!A:O,8,0)</f>
        <v>0.12857211569186111</v>
      </c>
      <c r="F83" s="10">
        <f>VLOOKUP(A83,'Рейтинг места '!A:O,10,0)-VLOOKUP('Изм. показателей к 2017'!A83,'Рейтинг 2017'!A:O,10,0)</f>
        <v>-8.6581243069704744E-2</v>
      </c>
      <c r="G83" s="14">
        <f>VLOOKUP(A83,'Рейтинг места '!A:O,12,0)-VLOOKUP('Изм. показателей к 2017'!A83,'Рейтинг 2017'!A:O,12,0)</f>
        <v>-0.43979339153026487</v>
      </c>
      <c r="H83" t="s">
        <v>113</v>
      </c>
    </row>
    <row r="84" spans="1:8" x14ac:dyDescent="0.25">
      <c r="A84" s="6" t="s">
        <v>82</v>
      </c>
      <c r="B84" s="8">
        <f>VLOOKUP(A84,'Рейтинг места '!A:O,2,0)-VLOOKUP('Изм. показателей к 2017'!A84,'Рейтинг 2017'!A:O,2,0)</f>
        <v>-2.8024962684265464E-3</v>
      </c>
      <c r="C84" s="9">
        <f>VLOOKUP(A84,'Рейтинг места '!A:O,4,0)-VLOOKUP('Изм. показателей к 2017'!A84,'Рейтинг 2017'!A:O,4,0)</f>
        <v>-5608.3570558521606</v>
      </c>
      <c r="D84" s="10">
        <f>VLOOKUP(A84,'Рейтинг места '!A:O,6,0)-VLOOKUP('Изм. показателей к 2017'!A84,'Рейтинг 2017'!A:O,6,0)</f>
        <v>4.3483983656537883E-3</v>
      </c>
      <c r="E84" s="11">
        <f>VLOOKUP(A84,'Рейтинг места '!A:O,8,0)-VLOOKUP('Изм. показателей к 2017'!A84,'Рейтинг 2017'!A:O,8,0)</f>
        <v>0.18987090843352505</v>
      </c>
      <c r="F84" s="10">
        <f>VLOOKUP(A84,'Рейтинг места '!A:O,10,0)-VLOOKUP('Изм. показателей к 2017'!A84,'Рейтинг 2017'!A:O,10,0)</f>
        <v>-8.5556114708218389E-2</v>
      </c>
      <c r="G84" s="14">
        <f>VLOOKUP(A84,'Рейтинг места '!A:O,12,0)-VLOOKUP('Изм. показателей к 2017'!A84,'Рейтинг 2017'!A:O,12,0)</f>
        <v>7.2691338692555174E-2</v>
      </c>
      <c r="H84" t="s">
        <v>110</v>
      </c>
    </row>
    <row r="85" spans="1:8" x14ac:dyDescent="0.25">
      <c r="A85" s="6" t="s">
        <v>91</v>
      </c>
      <c r="B85" s="8">
        <f>VLOOKUP(A85,'Рейтинг места '!A:O,2,0)-VLOOKUP('Изм. показателей к 2017'!A85,'Рейтинг 2017'!A:O,2,0)</f>
        <v>-1.1024475054099737E-2</v>
      </c>
      <c r="C85" s="9">
        <f>VLOOKUP(A85,'Рейтинг места '!A:O,4,0)-VLOOKUP('Изм. показателей к 2017'!A85,'Рейтинг 2017'!A:O,4,0)</f>
        <v>-2636.5370003990392</v>
      </c>
      <c r="D85" s="10">
        <f>VLOOKUP(A85,'Рейтинг места '!A:O,6,0)-VLOOKUP('Изм. показателей к 2017'!A85,'Рейтинг 2017'!A:O,6,0)</f>
        <v>-2.3945447298097403E-2</v>
      </c>
      <c r="E85" s="11">
        <f>VLOOKUP(A85,'Рейтинг места '!A:O,8,0)-VLOOKUP('Изм. показателей к 2017'!A85,'Рейтинг 2017'!A:O,8,0)</f>
        <v>-7.7756893511572667E-2</v>
      </c>
      <c r="F85" s="10">
        <f>VLOOKUP(A85,'Рейтинг места '!A:O,10,0)-VLOOKUP('Изм. показателей к 2017'!A85,'Рейтинг 2017'!A:O,10,0)</f>
        <v>-7.8893616838838582E-2</v>
      </c>
      <c r="G85" s="14">
        <f>VLOOKUP(A85,'Рейтинг места '!A:O,12,0)-VLOOKUP('Изм. показателей к 2017'!A85,'Рейтинг 2017'!A:O,12,0)</f>
        <v>-0.15824047664754248</v>
      </c>
      <c r="H85" t="s">
        <v>114</v>
      </c>
    </row>
    <row r="86" spans="1:8" x14ac:dyDescent="0.25">
      <c r="A86" s="6" t="s">
        <v>84</v>
      </c>
      <c r="B86" s="8">
        <f>VLOOKUP(A86,'Рейтинг места '!A:O,2,0)-VLOOKUP('Изм. показателей к 2017'!A86,'Рейтинг 2017'!A:O,2,0)</f>
        <v>3.4856430873295534E-3</v>
      </c>
      <c r="C86" s="9">
        <f>VLOOKUP(A86,'Рейтинг места '!A:O,4,0)-VLOOKUP('Изм. показателей к 2017'!A86,'Рейтинг 2017'!A:O,4,0)</f>
        <v>-749.00529178522993</v>
      </c>
      <c r="D86" s="10">
        <f>VLOOKUP(A86,'Рейтинг места '!A:O,6,0)-VLOOKUP('Изм. показателей к 2017'!A86,'Рейтинг 2017'!A:O,6,0)</f>
        <v>9.2328389963081195E-3</v>
      </c>
      <c r="E86" s="11">
        <f>VLOOKUP(A86,'Рейтинг места '!A:O,8,0)-VLOOKUP('Изм. показателей к 2017'!A86,'Рейтинг 2017'!A:O,8,0)</f>
        <v>-2.1709862320123459</v>
      </c>
      <c r="F86" s="10">
        <f>VLOOKUP(A86,'Рейтинг места '!A:O,10,0)-VLOOKUP('Изм. показателей к 2017'!A86,'Рейтинг 2017'!A:O,10,0)</f>
        <v>4.4313434944293628E-2</v>
      </c>
      <c r="G86" s="14">
        <f>VLOOKUP(A86,'Рейтинг места '!A:O,12,0)-VLOOKUP('Изм. показателей к 2017'!A86,'Рейтинг 2017'!A:O,12,0)</f>
        <v>8.4858979301776549E-2</v>
      </c>
      <c r="H86" t="s">
        <v>99</v>
      </c>
    </row>
    <row r="87" spans="1:8" x14ac:dyDescent="0.25">
      <c r="A87" s="6" t="s">
        <v>85</v>
      </c>
      <c r="B87" s="8">
        <f>VLOOKUP(A87,'Рейтинг места '!A:O,2,0)-VLOOKUP('Изм. показателей к 2017'!A87,'Рейтинг 2017'!A:O,2,0)</f>
        <v>-1.9608647020703876E-3</v>
      </c>
      <c r="C87" s="9">
        <f>VLOOKUP(A87,'Рейтинг места '!A:O,4,0)-VLOOKUP('Изм. показателей к 2017'!A87,'Рейтинг 2017'!A:O,4,0)</f>
        <v>-4534.083671393586</v>
      </c>
      <c r="D87" s="10">
        <f>VLOOKUP(A87,'Рейтинг места '!A:O,6,0)-VLOOKUP('Изм. показателей к 2017'!A87,'Рейтинг 2017'!A:O,6,0)</f>
        <v>0</v>
      </c>
      <c r="E87" s="11">
        <f>VLOOKUP(A87,'Рейтинг места '!A:O,8,0)-VLOOKUP('Изм. показателей к 2017'!A87,'Рейтинг 2017'!A:O,8,0)</f>
        <v>0</v>
      </c>
      <c r="F87" s="10">
        <f>VLOOKUP(A87,'Рейтинг места '!A:O,10,0)-VLOOKUP('Изм. показателей к 2017'!A87,'Рейтинг 2017'!A:O,10,0)</f>
        <v>-6.301100577424109E-3</v>
      </c>
      <c r="G87" s="14">
        <f>VLOOKUP(A87,'Рейтинг места '!A:O,12,0)-VLOOKUP('Изм. показателей к 2017'!A87,'Рейтинг 2017'!A:O,12,0)</f>
        <v>-6.0453201780230503E-2</v>
      </c>
      <c r="H87" t="s">
        <v>113</v>
      </c>
    </row>
    <row r="88" spans="1:8" x14ac:dyDescent="0.25">
      <c r="A88" s="6" t="s">
        <v>86</v>
      </c>
      <c r="B88" s="8">
        <f>VLOOKUP(A88,'Рейтинг места '!A:O,2,0)-VLOOKUP('Изм. показателей к 2017'!A88,'Рейтинг 2017'!A:O,2,0)</f>
        <v>-7.2832921238338566E-3</v>
      </c>
      <c r="C88" s="9">
        <f>VLOOKUP(A88,'Рейтинг места '!A:O,4,0)-VLOOKUP('Изм. показателей к 2017'!A88,'Рейтинг 2017'!A:O,4,0)</f>
        <v>-4789.8421961113709</v>
      </c>
      <c r="D88" s="10">
        <f>VLOOKUP(A88,'Рейтинг места '!A:O,6,0)-VLOOKUP('Изм. показателей к 2017'!A88,'Рейтинг 2017'!A:O,6,0)</f>
        <v>-4.5990160520444079E-3</v>
      </c>
      <c r="E88" s="11">
        <f>VLOOKUP(A88,'Рейтинг места '!A:O,8,0)-VLOOKUP('Изм. показателей к 2017'!A88,'Рейтинг 2017'!A:O,8,0)</f>
        <v>-0.11798098449916528</v>
      </c>
      <c r="F88" s="10">
        <f>VLOOKUP(A88,'Рейтинг места '!A:O,10,0)-VLOOKUP('Изм. показателей к 2017'!A88,'Рейтинг 2017'!A:O,10,0)</f>
        <v>-7.8339799448672448E-2</v>
      </c>
      <c r="G88" s="14">
        <f>VLOOKUP(A88,'Рейтинг места '!A:O,12,0)-VLOOKUP('Изм. показателей к 2017'!A88,'Рейтинг 2017'!A:O,12,0)</f>
        <v>-0.16286471072938036</v>
      </c>
      <c r="H88" t="s">
        <v>112</v>
      </c>
    </row>
  </sheetData>
  <autoFilter ref="A1:H1"/>
  <conditionalFormatting sqref="B2:B88 D2:E88 G2:G8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88"/>
  <sheetViews>
    <sheetView workbookViewId="0">
      <selection activeCell="D2" sqref="D2"/>
    </sheetView>
  </sheetViews>
  <sheetFormatPr defaultRowHeight="15" x14ac:dyDescent="0.25"/>
  <cols>
    <col min="1" max="1" width="28" customWidth="1"/>
    <col min="2" max="2" width="12.5703125" customWidth="1"/>
    <col min="3" max="3" width="9" hidden="1" customWidth="1"/>
    <col min="4" max="4" width="15.5703125" customWidth="1"/>
    <col min="5" max="5" width="9.42578125" hidden="1" customWidth="1"/>
    <col min="6" max="6" width="13.140625" customWidth="1"/>
    <col min="7" max="7" width="9.85546875" hidden="1" customWidth="1"/>
    <col min="8" max="8" width="14.140625" customWidth="1"/>
    <col min="9" max="9" width="9.7109375" hidden="1" customWidth="1"/>
    <col min="10" max="10" width="14.140625" customWidth="1"/>
    <col min="11" max="11" width="10" hidden="1" customWidth="1"/>
    <col min="12" max="12" width="14" customWidth="1"/>
    <col min="13" max="13" width="10.140625" hidden="1" customWidth="1"/>
    <col min="14" max="14" width="13.5703125" customWidth="1"/>
    <col min="15" max="15" width="10.28515625" customWidth="1"/>
    <col min="16" max="16" width="39.85546875" customWidth="1"/>
    <col min="17" max="17" width="23.28515625" customWidth="1"/>
  </cols>
  <sheetData>
    <row r="1" spans="1:17" ht="90" x14ac:dyDescent="0.25">
      <c r="A1" s="6" t="s">
        <v>0</v>
      </c>
      <c r="B1" s="3" t="s">
        <v>89</v>
      </c>
      <c r="C1" s="24" t="s">
        <v>93</v>
      </c>
      <c r="D1" s="3" t="s">
        <v>87</v>
      </c>
      <c r="E1" s="24" t="s">
        <v>93</v>
      </c>
      <c r="F1" s="16" t="s">
        <v>95</v>
      </c>
      <c r="G1" s="24" t="s">
        <v>93</v>
      </c>
      <c r="H1" s="16" t="s">
        <v>90</v>
      </c>
      <c r="I1" s="24" t="s">
        <v>93</v>
      </c>
      <c r="J1" s="3" t="s">
        <v>97</v>
      </c>
      <c r="K1" s="24" t="s">
        <v>93</v>
      </c>
      <c r="L1" s="3" t="s">
        <v>98</v>
      </c>
      <c r="M1" s="24" t="s">
        <v>93</v>
      </c>
      <c r="N1" s="7" t="s">
        <v>94</v>
      </c>
      <c r="O1" s="2" t="s">
        <v>96</v>
      </c>
    </row>
    <row r="2" spans="1:17" x14ac:dyDescent="0.25">
      <c r="A2" s="6" t="s">
        <v>88</v>
      </c>
      <c r="B2" s="8">
        <f>VLOOKUP(A2,'[1]Исходные данные'!$A:$BF,'[1]Исходные данные'!$P$3,0)</f>
        <v>5.8286353703756191E-2</v>
      </c>
      <c r="C2" s="24"/>
      <c r="D2" s="9">
        <f>VLOOKUP(A2,'[1]Исходные данные'!$A:$BF,'[1]Исходные данные'!$O$3,0)</f>
        <v>79508.113610469314</v>
      </c>
      <c r="E2" s="24"/>
      <c r="F2" s="10">
        <f>VLOOKUP(A2,'[1]Исходные данные'!$A:$BF,'[1]Исходные данные'!$AQ$3,0)</f>
        <v>0.14953829949754679</v>
      </c>
      <c r="G2" s="24"/>
      <c r="H2" s="11">
        <f>VLOOKUP(A2,'[1]Исходные данные'!$A:$BF,'[1]Исходные данные'!$AU$3,0)</f>
        <v>1.0900050054035364</v>
      </c>
      <c r="I2" s="24"/>
      <c r="J2" s="10">
        <f>VLOOKUP(A2,'[1]Исходные данные'!$A:$BF,'[1]Исходные данные'!$BC$3,0)</f>
        <v>1.2495683557009417E-2</v>
      </c>
      <c r="K2" s="24"/>
      <c r="L2" s="14">
        <f>VLOOKUP(A2,'[1]Исходные данные'!$A:$BF,'[1]Исходные данные'!$AY$3,0)+100%</f>
        <v>1.0324860779906448</v>
      </c>
      <c r="M2" s="24"/>
      <c r="N2" s="7"/>
      <c r="O2" s="5"/>
      <c r="Q2" t="s">
        <v>193</v>
      </c>
    </row>
    <row r="3" spans="1:17" x14ac:dyDescent="0.25">
      <c r="A3" s="6" t="s">
        <v>66</v>
      </c>
      <c r="B3" s="8">
        <f>VLOOKUP(A3,'[1]Исходные данные'!$A:$BF,'[1]Исходные данные'!$P$3,0)</f>
        <v>5.7070210674757489E-2</v>
      </c>
      <c r="C3" s="12">
        <f>VLOOKUP(A3,'[1]Исходные данные'!$A:$BF,'[1]Исходные данные'!$AL$3,0)</f>
        <v>52</v>
      </c>
      <c r="D3" s="9">
        <f>VLOOKUP(A3,'[1]Исходные данные'!$A:$BF,'[1]Исходные данные'!$O$3,0)</f>
        <v>154318.45380943464</v>
      </c>
      <c r="E3" s="12">
        <f>VLOOKUP(A3,'[1]Исходные данные'!$A:$BF,'[1]Исходные данные'!$AP$3,0)</f>
        <v>84</v>
      </c>
      <c r="F3" s="10">
        <f>VLOOKUP(A3,'[1]Исходные данные'!$A:$BF,'[1]Исходные данные'!$AQ$3,0)</f>
        <v>0.18558020477815701</v>
      </c>
      <c r="G3" s="12">
        <f>VLOOKUP(A3,'[1]Исходные данные'!$A:$BF,'[1]Исходные данные'!$AT$3,0)</f>
        <v>71</v>
      </c>
      <c r="H3" s="11">
        <f>VLOOKUP(A3,'[1]Исходные данные'!$A:$BF,'[1]Исходные данные'!$AU$3,0)</f>
        <v>1.9228174393843782</v>
      </c>
      <c r="I3" s="12">
        <f>VLOOKUP(A3,'[1]Исходные данные'!$A:$BF,'[1]Исходные данные'!$AX$3,0)</f>
        <v>82</v>
      </c>
      <c r="J3" s="10">
        <f>VLOOKUP(A3,'[1]Исходные данные'!$A:$BF,'[1]Исходные данные'!$BC$3,0)</f>
        <v>0.17773658827973329</v>
      </c>
      <c r="K3" s="12">
        <f>VLOOKUP(A3,'[1]Исходные данные'!$A:$BF,'[1]Исходные данные'!$BE$3,0)</f>
        <v>85</v>
      </c>
      <c r="L3" s="14">
        <f>VLOOKUP(A3,'[1]Исходные данные'!$A:$BF,'[1]Исходные данные'!$AY$3,0)+100%</f>
        <v>2.4018373386361946</v>
      </c>
      <c r="M3" s="12">
        <f>VLOOKUP(A3,'[1]Исходные данные'!$A:$BF,'[1]Исходные данные'!$BA$3,0)</f>
        <v>85</v>
      </c>
      <c r="N3" s="13">
        <f>VLOOKUP(A3,'[1]Исходные данные'!$A:$BF,'[1]Исходные данные'!$BF$3,0)</f>
        <v>459</v>
      </c>
      <c r="O3" s="15">
        <f t="shared" ref="O3:O66" si="0">RANK(N3,$N$3:$N$88,)</f>
        <v>1</v>
      </c>
      <c r="P3" t="s">
        <v>110</v>
      </c>
      <c r="Q3">
        <f>VLOOKUP(A3,'[1]Исходные данные'!A:BK,63,0)</f>
        <v>0</v>
      </c>
    </row>
    <row r="4" spans="1:17" x14ac:dyDescent="0.25">
      <c r="A4" s="6" t="s">
        <v>27</v>
      </c>
      <c r="B4" s="8">
        <f>VLOOKUP(A4,'[1]Исходные данные'!$A:$BF,'[1]Исходные данные'!$P$3,0)</f>
        <v>7.8717898230710806E-2</v>
      </c>
      <c r="C4" s="12">
        <f>VLOOKUP(A4,'[1]Исходные данные'!$A:$BF,'[1]Исходные данные'!$AL$3,0)</f>
        <v>86</v>
      </c>
      <c r="D4" s="9">
        <f>VLOOKUP(A4,'[1]Исходные данные'!$A:$BF,'[1]Исходные данные'!$O$3,0)</f>
        <v>156688.47916741116</v>
      </c>
      <c r="E4" s="12">
        <f>VLOOKUP(A4,'[1]Исходные данные'!$A:$BF,'[1]Исходные данные'!$AP$3,0)</f>
        <v>85</v>
      </c>
      <c r="F4" s="10">
        <f>VLOOKUP(A4,'[1]Исходные данные'!$A:$BF,'[1]Исходные данные'!$AQ$3,0)</f>
        <v>0.14007646854362182</v>
      </c>
      <c r="G4" s="12">
        <f>VLOOKUP(A4,'[1]Исходные данные'!$A:$BF,'[1]Исходные данные'!$AT$3,0)</f>
        <v>54</v>
      </c>
      <c r="H4" s="11">
        <f>VLOOKUP(A4,'[1]Исходные данные'!$A:$BF,'[1]Исходные данные'!$AU$3,0)</f>
        <v>1.2124185482678413</v>
      </c>
      <c r="I4" s="12">
        <f>VLOOKUP(A4,'[1]Исходные данные'!$A:$BF,'[1]Исходные данные'!$AX$3,0)</f>
        <v>50</v>
      </c>
      <c r="J4" s="10">
        <f>VLOOKUP(A4,'[1]Исходные данные'!$A:$BF,'[1]Исходные данные'!$BC$3,0)</f>
        <v>6.205313563570166E-2</v>
      </c>
      <c r="K4" s="12">
        <f>VLOOKUP(A4,'[1]Исходные данные'!$A:$BF,'[1]Исходные данные'!$BE$3,0)</f>
        <v>77</v>
      </c>
      <c r="L4" s="14">
        <f>VLOOKUP(A4,'[1]Исходные данные'!$A:$BF,'[1]Исходные данные'!$AY$3,0)+100%</f>
        <v>3.0843347082495103</v>
      </c>
      <c r="M4" s="12">
        <f>VLOOKUP(A4,'[1]Исходные данные'!$A:$BF,'[1]Исходные данные'!$BA$3,0)</f>
        <v>86</v>
      </c>
      <c r="N4" s="13">
        <f>VLOOKUP(A4,'[1]Исходные данные'!$A:$BF,'[1]Исходные данные'!$BF$3,0)</f>
        <v>438</v>
      </c>
      <c r="O4" s="15">
        <f t="shared" si="0"/>
        <v>2</v>
      </c>
      <c r="P4" t="s">
        <v>110</v>
      </c>
      <c r="Q4">
        <f>VLOOKUP(A4,'[1]Исходные данные'!A:BK,63,0)</f>
        <v>0</v>
      </c>
    </row>
    <row r="5" spans="1:17" x14ac:dyDescent="0.25">
      <c r="A5" s="6" t="s">
        <v>13</v>
      </c>
      <c r="B5" s="8">
        <f>VLOOKUP(A5,'[1]Исходные данные'!$A:$BF,'[1]Исходные данные'!$P$3,0)</f>
        <v>7.2664692632804395E-2</v>
      </c>
      <c r="C5" s="12">
        <f>VLOOKUP(A5,'[1]Исходные данные'!$A:$BF,'[1]Исходные данные'!$AL$3,0)</f>
        <v>84</v>
      </c>
      <c r="D5" s="9">
        <f>VLOOKUP(A5,'[1]Исходные данные'!$A:$BF,'[1]Исходные данные'!$O$3,0)</f>
        <v>96753.521674793286</v>
      </c>
      <c r="E5" s="12">
        <f>VLOOKUP(A5,'[1]Исходные данные'!$A:$BF,'[1]Исходные данные'!$AP$3,0)</f>
        <v>71</v>
      </c>
      <c r="F5" s="10">
        <f>VLOOKUP(A5,'[1]Исходные данные'!$A:$BF,'[1]Исходные данные'!$AQ$3,0)</f>
        <v>0.60110967923675473</v>
      </c>
      <c r="G5" s="12">
        <f>VLOOKUP(A5,'[1]Исходные данные'!$A:$BF,'[1]Исходные данные'!$AT$3,0)</f>
        <v>86</v>
      </c>
      <c r="H5" s="11">
        <f>VLOOKUP(A5,'[1]Исходные данные'!$A:$BF,'[1]Исходные данные'!$AU$3,0)</f>
        <v>1.8586318474498662</v>
      </c>
      <c r="I5" s="12">
        <f>VLOOKUP(A5,'[1]Исходные данные'!$A:$BF,'[1]Исходные данные'!$AX$3,0)</f>
        <v>81</v>
      </c>
      <c r="J5" s="10">
        <f>VLOOKUP(A5,'[1]Исходные данные'!$A:$BF,'[1]Исходные данные'!$BC$3,0)</f>
        <v>6.1339508646724343E-3</v>
      </c>
      <c r="K5" s="12">
        <f>VLOOKUP(A5,'[1]Исходные данные'!$A:$BF,'[1]Исходные данные'!$BE$3,0)</f>
        <v>35</v>
      </c>
      <c r="L5" s="14">
        <f>VLOOKUP(A5,'[1]Исходные данные'!$A:$BF,'[1]Исходные данные'!$AY$3,0)+100%</f>
        <v>2.0033834411233054</v>
      </c>
      <c r="M5" s="12">
        <f>VLOOKUP(A5,'[1]Исходные данные'!$A:$BF,'[1]Исходные данные'!$BA$3,0)</f>
        <v>81</v>
      </c>
      <c r="N5" s="13">
        <f>VLOOKUP(A5,'[1]Исходные данные'!$A:$BF,'[1]Исходные данные'!$BF$3,0)</f>
        <v>438</v>
      </c>
      <c r="O5" s="15">
        <f t="shared" si="0"/>
        <v>2</v>
      </c>
      <c r="P5" t="s">
        <v>109</v>
      </c>
      <c r="Q5" t="str">
        <f>VLOOKUP(A5,'[1]Исходные данные'!A:BK,63,0)</f>
        <v>*</v>
      </c>
    </row>
    <row r="6" spans="1:17" x14ac:dyDescent="0.25">
      <c r="A6" s="6" t="s">
        <v>39</v>
      </c>
      <c r="B6" s="8">
        <f>VLOOKUP(A6,'[1]Исходные данные'!$A:$BF,'[1]Исходные данные'!$P$3,0)</f>
        <v>6.4845541067591619E-2</v>
      </c>
      <c r="C6" s="12">
        <f>VLOOKUP(A6,'[1]Исходные данные'!$A:$BF,'[1]Исходные данные'!$AL$3,0)</f>
        <v>74</v>
      </c>
      <c r="D6" s="9">
        <f>VLOOKUP(A6,'[1]Исходные данные'!$A:$BF,'[1]Исходные данные'!$O$3,0)</f>
        <v>100758.70049293396</v>
      </c>
      <c r="E6" s="12">
        <f>VLOOKUP(A6,'[1]Исходные данные'!$A:$BF,'[1]Исходные данные'!$AP$3,0)</f>
        <v>72</v>
      </c>
      <c r="F6" s="10">
        <f>VLOOKUP(A6,'[1]Исходные данные'!$A:$BF,'[1]Исходные данные'!$AQ$3,0)</f>
        <v>0.51153795526574264</v>
      </c>
      <c r="G6" s="12">
        <f>VLOOKUP(A6,'[1]Исходные данные'!$A:$BF,'[1]Исходные данные'!$AT$3,0)</f>
        <v>85</v>
      </c>
      <c r="H6" s="11">
        <f>VLOOKUP(A6,'[1]Исходные данные'!$A:$BF,'[1]Исходные данные'!$AU$3,0)</f>
        <v>1.1973339684781887</v>
      </c>
      <c r="I6" s="12">
        <f>VLOOKUP(A6,'[1]Исходные данные'!$A:$BF,'[1]Исходные данные'!$AX$3,0)</f>
        <v>47</v>
      </c>
      <c r="J6" s="10">
        <f>VLOOKUP(A6,'[1]Исходные данные'!$A:$BF,'[1]Исходные данные'!$BC$3,0)</f>
        <v>2.13885411533529E-2</v>
      </c>
      <c r="K6" s="12">
        <f>VLOOKUP(A6,'[1]Исходные данные'!$A:$BF,'[1]Исходные данные'!$BE$3,0)</f>
        <v>50</v>
      </c>
      <c r="L6" s="14">
        <f>VLOOKUP(A6,'[1]Исходные данные'!$A:$BF,'[1]Исходные данные'!$AY$3,0)+100%</f>
        <v>1.6874047987225007</v>
      </c>
      <c r="M6" s="12">
        <f>VLOOKUP(A6,'[1]Исходные данные'!$A:$BF,'[1]Исходные данные'!$BA$3,0)</f>
        <v>78</v>
      </c>
      <c r="N6" s="13">
        <f>VLOOKUP(A6,'[1]Исходные данные'!$A:$BF,'[1]Исходные данные'!$BF$3,0)</f>
        <v>406</v>
      </c>
      <c r="O6" s="15">
        <f t="shared" si="0"/>
        <v>4</v>
      </c>
      <c r="P6" t="s">
        <v>112</v>
      </c>
      <c r="Q6">
        <f>VLOOKUP(A6,'[1]Исходные данные'!A:BK,63,0)</f>
        <v>0</v>
      </c>
    </row>
    <row r="7" spans="1:17" x14ac:dyDescent="0.25">
      <c r="A7" s="6" t="s">
        <v>1</v>
      </c>
      <c r="B7" s="8">
        <f>VLOOKUP(A7,'[1]Исходные данные'!$A:$BF,'[1]Исходные данные'!$P$3,0)</f>
        <v>6.2019822884288311E-2</v>
      </c>
      <c r="C7" s="12">
        <f>VLOOKUP(A7,'[1]Исходные данные'!$A:$BF,'[1]Исходные данные'!$AL$3,0)</f>
        <v>70</v>
      </c>
      <c r="D7" s="9">
        <f>VLOOKUP(A7,'[1]Исходные данные'!$A:$BF,'[1]Исходные данные'!$O$3,0)</f>
        <v>160323.95398108754</v>
      </c>
      <c r="E7" s="12">
        <f>VLOOKUP(A7,'[1]Исходные данные'!$A:$BF,'[1]Исходные данные'!$AP$3,0)</f>
        <v>86</v>
      </c>
      <c r="F7" s="10">
        <f>VLOOKUP(A7,'[1]Исходные данные'!$A:$BF,'[1]Исходные данные'!$AQ$3,0)</f>
        <v>0.16192978266061619</v>
      </c>
      <c r="G7" s="12">
        <f>VLOOKUP(A7,'[1]Исходные данные'!$A:$BF,'[1]Исходные данные'!$AT$3,0)</f>
        <v>66</v>
      </c>
      <c r="H7" s="11">
        <f>VLOOKUP(A7,'[1]Исходные данные'!$A:$BF,'[1]Исходные данные'!$AU$3,0)</f>
        <v>0.95096801385464635</v>
      </c>
      <c r="I7" s="12">
        <f>VLOOKUP(A7,'[1]Исходные данные'!$A:$BF,'[1]Исходные данные'!$AX$3,0)</f>
        <v>22</v>
      </c>
      <c r="J7" s="10">
        <f>VLOOKUP(A7,'[1]Исходные данные'!$A:$BF,'[1]Исходные данные'!$BC$3,0)</f>
        <v>6.3937636100792353E-2</v>
      </c>
      <c r="K7" s="12">
        <f>VLOOKUP(A7,'[1]Исходные данные'!$A:$BF,'[1]Исходные данные'!$BE$3,0)</f>
        <v>78</v>
      </c>
      <c r="L7" s="14">
        <f>VLOOKUP(A7,'[1]Исходные данные'!$A:$BF,'[1]Исходные данные'!$AY$3,0)+100%</f>
        <v>2.1387155156599533</v>
      </c>
      <c r="M7" s="12">
        <f>VLOOKUP(A7,'[1]Исходные данные'!$A:$BF,'[1]Исходные данные'!$BA$3,0)</f>
        <v>82</v>
      </c>
      <c r="N7" s="13">
        <f>VLOOKUP(A7,'[1]Исходные данные'!$A:$BF,'[1]Исходные данные'!$BF$3,0)</f>
        <v>404</v>
      </c>
      <c r="O7" s="15">
        <f t="shared" si="0"/>
        <v>5</v>
      </c>
      <c r="P7" t="s">
        <v>109</v>
      </c>
      <c r="Q7">
        <f>VLOOKUP(A7,'[1]Исходные данные'!A:BK,63,0)</f>
        <v>0</v>
      </c>
    </row>
    <row r="8" spans="1:17" x14ac:dyDescent="0.25">
      <c r="A8" s="6" t="s">
        <v>4</v>
      </c>
      <c r="B8" s="8">
        <f>VLOOKUP(A8,'[1]Исходные данные'!$A:$BF,'[1]Исходные данные'!$P$3,0)</f>
        <v>6.9658188023249606E-2</v>
      </c>
      <c r="C8" s="12">
        <f>VLOOKUP(A8,'[1]Исходные данные'!$A:$BF,'[1]Исходные данные'!$AL$3,0)</f>
        <v>81</v>
      </c>
      <c r="D8" s="9">
        <f>VLOOKUP(A8,'[1]Исходные данные'!$A:$BF,'[1]Исходные данные'!$O$3,0)</f>
        <v>121750.83535405343</v>
      </c>
      <c r="E8" s="12">
        <f>VLOOKUP(A8,'[1]Исходные данные'!$A:$BF,'[1]Исходные данные'!$AP$3,0)</f>
        <v>80</v>
      </c>
      <c r="F8" s="10">
        <f>VLOOKUP(A8,'[1]Исходные данные'!$A:$BF,'[1]Исходные данные'!$AQ$3,0)</f>
        <v>0.46502835538752363</v>
      </c>
      <c r="G8" s="12">
        <f>VLOOKUP(A8,'[1]Исходные данные'!$A:$BF,'[1]Исходные данные'!$AT$3,0)</f>
        <v>83</v>
      </c>
      <c r="H8" s="11">
        <f>VLOOKUP(A8,'[1]Исходные данные'!$A:$BF,'[1]Исходные данные'!$AU$3,0)</f>
        <v>0.38908989653311887</v>
      </c>
      <c r="I8" s="12">
        <f>VLOOKUP(A8,'[1]Исходные данные'!$A:$BF,'[1]Исходные данные'!$AX$3,0)</f>
        <v>1</v>
      </c>
      <c r="J8" s="10">
        <f>VLOOKUP(A8,'[1]Исходные данные'!$A:$BF,'[1]Исходные данные'!$BC$3,0)</f>
        <v>3.5488350563184695E-2</v>
      </c>
      <c r="K8" s="12">
        <f>VLOOKUP(A8,'[1]Исходные данные'!$A:$BF,'[1]Исходные данные'!$BE$3,0)</f>
        <v>66</v>
      </c>
      <c r="L8" s="14">
        <f>VLOOKUP(A8,'[1]Исходные данные'!$A:$BF,'[1]Исходные данные'!$AY$3,0)+100%</f>
        <v>1.9281712279602612</v>
      </c>
      <c r="M8" s="12">
        <f>VLOOKUP(A8,'[1]Исходные данные'!$A:$BF,'[1]Исходные данные'!$BA$3,0)</f>
        <v>80</v>
      </c>
      <c r="N8" s="13">
        <f>VLOOKUP(A8,'[1]Исходные данные'!$A:$BF,'[1]Исходные данные'!$BF$3,0)</f>
        <v>391</v>
      </c>
      <c r="O8" s="15">
        <f t="shared" si="0"/>
        <v>6</v>
      </c>
      <c r="P8" t="s">
        <v>99</v>
      </c>
      <c r="Q8">
        <f>VLOOKUP(A8,'[1]Исходные данные'!A:BK,63,0)</f>
        <v>0</v>
      </c>
    </row>
    <row r="9" spans="1:17" x14ac:dyDescent="0.25">
      <c r="A9" s="6" t="s">
        <v>20</v>
      </c>
      <c r="B9" s="8">
        <f>VLOOKUP(A9,'[1]Исходные данные'!$A:$BF,'[1]Исходные данные'!$P$3,0)</f>
        <v>5.092775365179629E-2</v>
      </c>
      <c r="C9" s="12">
        <f>VLOOKUP(A9,'[1]Исходные данные'!$A:$BF,'[1]Исходные данные'!$AL$3,0)</f>
        <v>32</v>
      </c>
      <c r="D9" s="9">
        <f>VLOOKUP(A9,'[1]Исходные данные'!$A:$BF,'[1]Исходные данные'!$O$3,0)</f>
        <v>122632.2258462532</v>
      </c>
      <c r="E9" s="12">
        <f>VLOOKUP(A9,'[1]Исходные данные'!$A:$BF,'[1]Исходные данные'!$AP$3,0)</f>
        <v>81</v>
      </c>
      <c r="F9" s="10">
        <f>VLOOKUP(A9,'[1]Исходные данные'!$A:$BF,'[1]Исходные данные'!$AQ$3,0)</f>
        <v>9.8259404828747898E-2</v>
      </c>
      <c r="G9" s="12">
        <f>VLOOKUP(A9,'[1]Исходные данные'!$A:$BF,'[1]Исходные данные'!$AT$3,0)</f>
        <v>42</v>
      </c>
      <c r="H9" s="11">
        <f>VLOOKUP(A9,'[1]Исходные данные'!$A:$BF,'[1]Исходные данные'!$AU$3,0)</f>
        <v>1.3919019879901622</v>
      </c>
      <c r="I9" s="12">
        <f>VLOOKUP(A9,'[1]Исходные данные'!$A:$BF,'[1]Исходные данные'!$AX$3,0)</f>
        <v>63</v>
      </c>
      <c r="J9" s="10">
        <f>VLOOKUP(A9,'[1]Исходные данные'!$A:$BF,'[1]Исходные данные'!$BC$3,0)</f>
        <v>0.30266810433825048</v>
      </c>
      <c r="K9" s="12">
        <f>VLOOKUP(A9,'[1]Исходные данные'!$A:$BF,'[1]Исходные данные'!$BE$3,0)</f>
        <v>86</v>
      </c>
      <c r="L9" s="14">
        <f>VLOOKUP(A9,'[1]Исходные данные'!$A:$BF,'[1]Исходные данные'!$AY$3,0)+100%</f>
        <v>2.274845655296081</v>
      </c>
      <c r="M9" s="12">
        <f>VLOOKUP(A9,'[1]Исходные данные'!$A:$BF,'[1]Исходные данные'!$BA$3,0)</f>
        <v>84</v>
      </c>
      <c r="N9" s="13">
        <f>VLOOKUP(A9,'[1]Исходные данные'!$A:$BF,'[1]Исходные данные'!$BF$3,0)</f>
        <v>388</v>
      </c>
      <c r="O9" s="15">
        <f t="shared" si="0"/>
        <v>7</v>
      </c>
      <c r="P9" t="s">
        <v>110</v>
      </c>
      <c r="Q9">
        <f>VLOOKUP(A9,'[1]Исходные данные'!A:BK,63,0)</f>
        <v>0</v>
      </c>
    </row>
    <row r="10" spans="1:17" x14ac:dyDescent="0.25">
      <c r="A10" s="6" t="s">
        <v>55</v>
      </c>
      <c r="B10" s="8">
        <f>VLOOKUP(A10,'[1]Исходные данные'!$A:$BF,'[1]Исходные данные'!$P$3,0)</f>
        <v>5.7935266907872783E-2</v>
      </c>
      <c r="C10" s="12">
        <f>VLOOKUP(A10,'[1]Исходные данные'!$A:$BF,'[1]Исходные данные'!$AL$3,0)</f>
        <v>55</v>
      </c>
      <c r="D10" s="9">
        <f>VLOOKUP(A10,'[1]Исходные данные'!$A:$BF,'[1]Исходные данные'!$O$3,0)</f>
        <v>91161.77893421796</v>
      </c>
      <c r="E10" s="12">
        <f>VLOOKUP(A10,'[1]Исходные данные'!$A:$BF,'[1]Исходные данные'!$AP$3,0)</f>
        <v>68</v>
      </c>
      <c r="F10" s="10">
        <f>VLOOKUP(A10,'[1]Исходные данные'!$A:$BF,'[1]Исходные данные'!$AQ$3,0)</f>
        <v>0.12870099878570296</v>
      </c>
      <c r="G10" s="12">
        <f>VLOOKUP(A10,'[1]Исходные данные'!$A:$BF,'[1]Исходные данные'!$AT$3,0)</f>
        <v>53</v>
      </c>
      <c r="H10" s="11">
        <f>VLOOKUP(A10,'[1]Исходные данные'!$A:$BF,'[1]Исходные данные'!$AU$3,0)</f>
        <v>1.5507511908814373</v>
      </c>
      <c r="I10" s="12">
        <f>VLOOKUP(A10,'[1]Исходные данные'!$A:$BF,'[1]Исходные данные'!$AX$3,0)</f>
        <v>76</v>
      </c>
      <c r="J10" s="10">
        <f>VLOOKUP(A10,'[1]Исходные данные'!$A:$BF,'[1]Исходные данные'!$BC$3,0)</f>
        <v>2.6752014161613685E-2</v>
      </c>
      <c r="K10" s="12">
        <f>VLOOKUP(A10,'[1]Исходные данные'!$A:$BF,'[1]Исходные данные'!$BE$3,0)</f>
        <v>58</v>
      </c>
      <c r="L10" s="14">
        <f>VLOOKUP(A10,'[1]Исходные данные'!$A:$BF,'[1]Исходные данные'!$AY$3,0)+100%</f>
        <v>1.3835873408263952</v>
      </c>
      <c r="M10" s="12">
        <f>VLOOKUP(A10,'[1]Исходные данные'!$A:$BF,'[1]Исходные данные'!$BA$3,0)</f>
        <v>67</v>
      </c>
      <c r="N10" s="13">
        <f>VLOOKUP(A10,'[1]Исходные данные'!$A:$BF,'[1]Исходные данные'!$BF$3,0)</f>
        <v>377</v>
      </c>
      <c r="O10" s="15">
        <f t="shared" si="0"/>
        <v>8</v>
      </c>
      <c r="P10" t="s">
        <v>99</v>
      </c>
      <c r="Q10">
        <f>VLOOKUP(A10,'[1]Исходные данные'!A:BK,63,0)</f>
        <v>0</v>
      </c>
    </row>
    <row r="11" spans="1:17" x14ac:dyDescent="0.25">
      <c r="A11" s="6" t="s">
        <v>22</v>
      </c>
      <c r="B11" s="8">
        <f>VLOOKUP(A11,'[1]Исходные данные'!$A:$BF,'[1]Исходные данные'!$P$3,0)</f>
        <v>5.4182614659616365E-2</v>
      </c>
      <c r="C11" s="12">
        <f>VLOOKUP(A11,'[1]Исходные данные'!$A:$BF,'[1]Исходные данные'!$AL$3,0)</f>
        <v>43</v>
      </c>
      <c r="D11" s="9">
        <f>VLOOKUP(A11,'[1]Исходные данные'!$A:$BF,'[1]Исходные данные'!$O$3,0)</f>
        <v>96813.544333741636</v>
      </c>
      <c r="E11" s="12">
        <f>VLOOKUP(A11,'[1]Исходные данные'!$A:$BF,'[1]Исходные данные'!$AP$3,0)</f>
        <v>71</v>
      </c>
      <c r="F11" s="10">
        <f>VLOOKUP(A11,'[1]Исходные данные'!$A:$BF,'[1]Исходные данные'!$AQ$3,0)</f>
        <v>0.12749003984063745</v>
      </c>
      <c r="G11" s="12">
        <f>VLOOKUP(A11,'[1]Исходные данные'!$A:$BF,'[1]Исходные данные'!$AT$3,0)</f>
        <v>53</v>
      </c>
      <c r="H11" s="11">
        <f>VLOOKUP(A11,'[1]Исходные данные'!$A:$BF,'[1]Исходные данные'!$AU$3,0)</f>
        <v>1.2701846755541994</v>
      </c>
      <c r="I11" s="12">
        <f>VLOOKUP(A11,'[1]Исходные данные'!$A:$BF,'[1]Исходные данные'!$AX$3,0)</f>
        <v>55</v>
      </c>
      <c r="J11" s="10">
        <f>VLOOKUP(A11,'[1]Исходные данные'!$A:$BF,'[1]Исходные данные'!$BC$3,0)</f>
        <v>7.0476699707975154E-2</v>
      </c>
      <c r="K11" s="12">
        <f>VLOOKUP(A11,'[1]Исходные данные'!$A:$BF,'[1]Исходные данные'!$BE$3,0)</f>
        <v>79</v>
      </c>
      <c r="L11" s="14">
        <f>VLOOKUP(A11,'[1]Исходные данные'!$A:$BF,'[1]Исходные данные'!$AY$3,0)+100%</f>
        <v>1.5478293029064487</v>
      </c>
      <c r="M11" s="12">
        <f>VLOOKUP(A11,'[1]Исходные данные'!$A:$BF,'[1]Исходные данные'!$BA$3,0)</f>
        <v>72</v>
      </c>
      <c r="N11" s="13">
        <f>VLOOKUP(A11,'[1]Исходные данные'!$A:$BF,'[1]Исходные данные'!$BF$3,0)</f>
        <v>373</v>
      </c>
      <c r="O11" s="15">
        <f t="shared" si="0"/>
        <v>9</v>
      </c>
      <c r="P11" t="s">
        <v>110</v>
      </c>
      <c r="Q11">
        <f>VLOOKUP(A11,'[1]Исходные данные'!A:BK,63,0)</f>
        <v>0</v>
      </c>
    </row>
    <row r="12" spans="1:17" x14ac:dyDescent="0.25">
      <c r="A12" s="6" t="s">
        <v>51</v>
      </c>
      <c r="B12" s="8">
        <f>VLOOKUP(A12,'[1]Исходные данные'!$A:$BF,'[1]Исходные данные'!$P$3,0)</f>
        <v>5.5644701899084555E-2</v>
      </c>
      <c r="C12" s="12">
        <f>VLOOKUP(A12,'[1]Исходные данные'!$A:$BF,'[1]Исходные данные'!$AL$3,0)</f>
        <v>46</v>
      </c>
      <c r="D12" s="9">
        <f>VLOOKUP(A12,'[1]Исходные данные'!$A:$BF,'[1]Исходные данные'!$O$3,0)</f>
        <v>87879.28876829354</v>
      </c>
      <c r="E12" s="12">
        <f>VLOOKUP(A12,'[1]Исходные данные'!$A:$BF,'[1]Исходные данные'!$AP$3,0)</f>
        <v>65</v>
      </c>
      <c r="F12" s="10">
        <f>VLOOKUP(A12,'[1]Исходные данные'!$A:$BF,'[1]Исходные данные'!$AQ$3,0)</f>
        <v>0.1727113243349683</v>
      </c>
      <c r="G12" s="12">
        <f>VLOOKUP(A12,'[1]Исходные данные'!$A:$BF,'[1]Исходные данные'!$AT$3,0)</f>
        <v>69</v>
      </c>
      <c r="H12" s="11">
        <f>VLOOKUP(A12,'[1]Исходные данные'!$A:$BF,'[1]Исходные данные'!$AU$3,0)</f>
        <v>1.3990287414068814</v>
      </c>
      <c r="I12" s="12">
        <f>VLOOKUP(A12,'[1]Исходные данные'!$A:$BF,'[1]Исходные данные'!$AX$3,0)</f>
        <v>66</v>
      </c>
      <c r="J12" s="10">
        <f>VLOOKUP(A12,'[1]Исходные данные'!$A:$BF,'[1]Исходные данные'!$BC$3,0)</f>
        <v>2.7936141505681595E-2</v>
      </c>
      <c r="K12" s="12">
        <f>VLOOKUP(A12,'[1]Исходные данные'!$A:$BF,'[1]Исходные данные'!$BE$3,0)</f>
        <v>60</v>
      </c>
      <c r="L12" s="14">
        <f>VLOOKUP(A12,'[1]Исходные данные'!$A:$BF,'[1]Исходные данные'!$AY$3,0)+100%</f>
        <v>1.2678057273397936</v>
      </c>
      <c r="M12" s="12">
        <f>VLOOKUP(A12,'[1]Исходные данные'!$A:$BF,'[1]Исходные данные'!$BA$3,0)</f>
        <v>64</v>
      </c>
      <c r="N12" s="13">
        <f>VLOOKUP(A12,'[1]Исходные данные'!$A:$BF,'[1]Исходные данные'!$BF$3,0)</f>
        <v>370</v>
      </c>
      <c r="O12" s="15">
        <f t="shared" si="0"/>
        <v>10</v>
      </c>
      <c r="P12" t="s">
        <v>114</v>
      </c>
      <c r="Q12">
        <f>VLOOKUP(A12,'[1]Исходные данные'!A:BK,63,0)</f>
        <v>0</v>
      </c>
    </row>
    <row r="13" spans="1:17" x14ac:dyDescent="0.25">
      <c r="A13" s="6" t="s">
        <v>57</v>
      </c>
      <c r="B13" s="8">
        <f>VLOOKUP(A13,'[1]Исходные данные'!$A:$BF,'[1]Исходные данные'!$P$3,0)</f>
        <v>5.319966766185507E-2</v>
      </c>
      <c r="C13" s="12">
        <f>VLOOKUP(A13,'[1]Исходные данные'!$A:$BF,'[1]Исходные данные'!$AL$3,0)</f>
        <v>38</v>
      </c>
      <c r="D13" s="9">
        <f>VLOOKUP(A13,'[1]Исходные данные'!$A:$BF,'[1]Исходные данные'!$O$3,0)</f>
        <v>121033.72669218094</v>
      </c>
      <c r="E13" s="12">
        <f>VLOOKUP(A13,'[1]Исходные данные'!$A:$BF,'[1]Исходные данные'!$AP$3,0)</f>
        <v>79</v>
      </c>
      <c r="F13" s="10">
        <f>VLOOKUP(A13,'[1]Исходные данные'!$A:$BF,'[1]Исходные данные'!$AQ$3,0)</f>
        <v>0.20607070086354667</v>
      </c>
      <c r="G13" s="12">
        <f>VLOOKUP(A13,'[1]Исходные данные'!$A:$BF,'[1]Исходные данные'!$AT$3,0)</f>
        <v>72</v>
      </c>
      <c r="H13" s="11">
        <f>VLOOKUP(A13,'[1]Исходные данные'!$A:$BF,'[1]Исходные данные'!$AU$3,0)</f>
        <v>1.6980668340066842</v>
      </c>
      <c r="I13" s="12">
        <f>VLOOKUP(A13,'[1]Исходные данные'!$A:$BF,'[1]Исходные данные'!$AX$3,0)</f>
        <v>80</v>
      </c>
      <c r="J13" s="10">
        <f>VLOOKUP(A13,'[1]Исходные данные'!$A:$BF,'[1]Исходные данные'!$BC$3,0)</f>
        <v>-1.1536990962136283E-2</v>
      </c>
      <c r="K13" s="12">
        <f>VLOOKUP(A13,'[1]Исходные данные'!$A:$BF,'[1]Исходные данные'!$BE$3,0)</f>
        <v>25</v>
      </c>
      <c r="L13" s="14">
        <f>VLOOKUP(A13,'[1]Исходные данные'!$A:$BF,'[1]Исходные данные'!$AY$3,0)+100%</f>
        <v>1.5953921066581858</v>
      </c>
      <c r="M13" s="12">
        <f>VLOOKUP(A13,'[1]Исходные данные'!$A:$BF,'[1]Исходные данные'!$BA$3,0)</f>
        <v>75</v>
      </c>
      <c r="N13" s="13">
        <f>VLOOKUP(A13,'[1]Исходные данные'!$A:$BF,'[1]Исходные данные'!$BF$3,0)</f>
        <v>369</v>
      </c>
      <c r="O13" s="15">
        <f t="shared" si="0"/>
        <v>11</v>
      </c>
      <c r="P13" t="s">
        <v>109</v>
      </c>
      <c r="Q13" t="str">
        <f>VLOOKUP(A13,'[1]Исходные данные'!A:BK,63,0)</f>
        <v>*</v>
      </c>
    </row>
    <row r="14" spans="1:17" x14ac:dyDescent="0.25">
      <c r="A14" s="6" t="s">
        <v>33</v>
      </c>
      <c r="B14" s="8">
        <f>VLOOKUP(A14,'[1]Исходные данные'!$A:$BF,'[1]Исходные данные'!$P$3,0)</f>
        <v>5.4102904768002731E-2</v>
      </c>
      <c r="C14" s="12">
        <f>VLOOKUP(A14,'[1]Исходные данные'!$A:$BF,'[1]Исходные данные'!$AL$3,0)</f>
        <v>43</v>
      </c>
      <c r="D14" s="9">
        <f>VLOOKUP(A14,'[1]Исходные данные'!$A:$BF,'[1]Исходные данные'!$O$3,0)</f>
        <v>134771.73800710085</v>
      </c>
      <c r="E14" s="12">
        <f>VLOOKUP(A14,'[1]Исходные данные'!$A:$BF,'[1]Исходные данные'!$AP$3,0)</f>
        <v>83</v>
      </c>
      <c r="F14" s="10">
        <f>VLOOKUP(A14,'[1]Исходные данные'!$A:$BF,'[1]Исходные данные'!$AQ$3,0)</f>
        <v>0.34510903235560592</v>
      </c>
      <c r="G14" s="12">
        <f>VLOOKUP(A14,'[1]Исходные данные'!$A:$BF,'[1]Исходные данные'!$AT$3,0)</f>
        <v>80</v>
      </c>
      <c r="H14" s="11">
        <f>VLOOKUP(A14,'[1]Исходные данные'!$A:$BF,'[1]Исходные данные'!$AU$3,0)</f>
        <v>0.87961904855210704</v>
      </c>
      <c r="I14" s="12">
        <f>VLOOKUP(A14,'[1]Исходные данные'!$A:$BF,'[1]Исходные данные'!$AX$3,0)</f>
        <v>19</v>
      </c>
      <c r="J14" s="10">
        <f>VLOOKUP(A14,'[1]Исходные данные'!$A:$BF,'[1]Исходные данные'!$BC$3,0)</f>
        <v>3.2767119470028472E-2</v>
      </c>
      <c r="K14" s="12">
        <f>VLOOKUP(A14,'[1]Исходные данные'!$A:$BF,'[1]Исходные данные'!$BE$3,0)</f>
        <v>62</v>
      </c>
      <c r="L14" s="14">
        <f>VLOOKUP(A14,'[1]Исходные данные'!$A:$BF,'[1]Исходные данные'!$AY$3,0)+100%</f>
        <v>1.5828825043253041</v>
      </c>
      <c r="M14" s="12">
        <f>VLOOKUP(A14,'[1]Исходные данные'!$A:$BF,'[1]Исходные данные'!$BA$3,0)</f>
        <v>74</v>
      </c>
      <c r="N14" s="13">
        <f>VLOOKUP(A14,'[1]Исходные данные'!$A:$BF,'[1]Исходные данные'!$BF$3,0)</f>
        <v>361</v>
      </c>
      <c r="O14" s="15">
        <f t="shared" si="0"/>
        <v>12</v>
      </c>
      <c r="P14" t="s">
        <v>109</v>
      </c>
      <c r="Q14" t="str">
        <f>VLOOKUP(A14,'[1]Исходные данные'!A:BK,63,0)</f>
        <v>*</v>
      </c>
    </row>
    <row r="15" spans="1:17" x14ac:dyDescent="0.25">
      <c r="A15" s="6" t="s">
        <v>64</v>
      </c>
      <c r="B15" s="8">
        <f>VLOOKUP(A15,'[1]Исходные данные'!$A:$BF,'[1]Исходные данные'!$P$3,0)</f>
        <v>5.9732444367477704E-2</v>
      </c>
      <c r="C15" s="12">
        <f>VLOOKUP(A15,'[1]Исходные данные'!$A:$BF,'[1]Исходные данные'!$AL$3,0)</f>
        <v>61</v>
      </c>
      <c r="D15" s="9">
        <f>VLOOKUP(A15,'[1]Исходные данные'!$A:$BF,'[1]Исходные данные'!$O$3,0)</f>
        <v>79019.546121910564</v>
      </c>
      <c r="E15" s="12">
        <f>VLOOKUP(A15,'[1]Исходные данные'!$A:$BF,'[1]Исходные данные'!$AP$3,0)</f>
        <v>57</v>
      </c>
      <c r="F15" s="10">
        <f>VLOOKUP(A15,'[1]Исходные данные'!$A:$BF,'[1]Исходные данные'!$AQ$3,0)</f>
        <v>0.18410328023027159</v>
      </c>
      <c r="G15" s="12">
        <f>VLOOKUP(A15,'[1]Исходные данные'!$A:$BF,'[1]Исходные данные'!$AT$3,0)</f>
        <v>70</v>
      </c>
      <c r="H15" s="11">
        <f>VLOOKUP(A15,'[1]Исходные данные'!$A:$BF,'[1]Исходные данные'!$AU$3,0)</f>
        <v>1.2886734980934209</v>
      </c>
      <c r="I15" s="12">
        <f>VLOOKUP(A15,'[1]Исходные данные'!$A:$BF,'[1]Исходные данные'!$AX$3,0)</f>
        <v>56</v>
      </c>
      <c r="J15" s="10">
        <f>VLOOKUP(A15,'[1]Исходные данные'!$A:$BF,'[1]Исходные данные'!$BC$3,0)</f>
        <v>4.1577558856797626E-2</v>
      </c>
      <c r="K15" s="12">
        <f>VLOOKUP(A15,'[1]Исходные данные'!$A:$BF,'[1]Исходные данные'!$BE$3,0)</f>
        <v>68</v>
      </c>
      <c r="L15" s="14">
        <f>VLOOKUP(A15,'[1]Исходные данные'!$A:$BF,'[1]Исходные данные'!$AY$3,0)+100%</f>
        <v>1.0286342352943592</v>
      </c>
      <c r="M15" s="12">
        <f>VLOOKUP(A15,'[1]Исходные данные'!$A:$BF,'[1]Исходные данные'!$BA$3,0)</f>
        <v>46</v>
      </c>
      <c r="N15" s="13">
        <f>VLOOKUP(A15,'[1]Исходные данные'!$A:$BF,'[1]Исходные данные'!$BF$3,0)</f>
        <v>358</v>
      </c>
      <c r="O15" s="15">
        <f t="shared" si="0"/>
        <v>13</v>
      </c>
      <c r="P15" t="s">
        <v>113</v>
      </c>
      <c r="Q15" t="str">
        <f>VLOOKUP(A15,'[1]Исходные данные'!A:BK,63,0)</f>
        <v>*</v>
      </c>
    </row>
    <row r="16" spans="1:17" x14ac:dyDescent="0.25">
      <c r="A16" s="6" t="s">
        <v>26</v>
      </c>
      <c r="B16" s="8">
        <f>VLOOKUP(A16,'[1]Исходные данные'!$A:$BF,'[1]Исходные данные'!$P$3,0)</f>
        <v>4.7934560327198367E-2</v>
      </c>
      <c r="C16" s="12">
        <f>VLOOKUP(A16,'[1]Исходные данные'!$A:$BF,'[1]Исходные данные'!$AL$3,0)</f>
        <v>22</v>
      </c>
      <c r="D16" s="9">
        <f>VLOOKUP(A16,'[1]Исходные данные'!$A:$BF,'[1]Исходные данные'!$O$3,0)</f>
        <v>121029.45334755405</v>
      </c>
      <c r="E16" s="12">
        <f>VLOOKUP(A16,'[1]Исходные данные'!$A:$BF,'[1]Исходные данные'!$AP$3,0)</f>
        <v>79</v>
      </c>
      <c r="F16" s="10">
        <f>VLOOKUP(A16,'[1]Исходные данные'!$A:$BF,'[1]Исходные данные'!$AQ$3,0)</f>
        <v>0.48203266787658799</v>
      </c>
      <c r="G16" s="12">
        <f>VLOOKUP(A16,'[1]Исходные данные'!$A:$BF,'[1]Исходные данные'!$AT$3,0)</f>
        <v>84</v>
      </c>
      <c r="H16" s="11">
        <f>VLOOKUP(A16,'[1]Исходные данные'!$A:$BF,'[1]Исходные данные'!$AU$3,0)</f>
        <v>1.9685682344991022</v>
      </c>
      <c r="I16" s="12">
        <f>VLOOKUP(A16,'[1]Исходные данные'!$A:$BF,'[1]Исходные данные'!$AX$3,0)</f>
        <v>84</v>
      </c>
      <c r="J16" s="10">
        <f>VLOOKUP(A16,'[1]Исходные данные'!$A:$BF,'[1]Исходные данные'!$BC$3,0)</f>
        <v>-1.6462958343726616E-2</v>
      </c>
      <c r="K16" s="12">
        <f>VLOOKUP(A16,'[1]Исходные данные'!$A:$BF,'[1]Исходные данные'!$BE$3,0)</f>
        <v>24</v>
      </c>
      <c r="L16" s="14">
        <f>VLOOKUP(A16,'[1]Исходные данные'!$A:$BF,'[1]Исходные данные'!$AY$3,0)+100%</f>
        <v>1.1373894282963763</v>
      </c>
      <c r="M16" s="12">
        <f>VLOOKUP(A16,'[1]Исходные данные'!$A:$BF,'[1]Исходные данные'!$BA$3,0)</f>
        <v>57</v>
      </c>
      <c r="N16" s="13">
        <f>VLOOKUP(A16,'[1]Исходные данные'!$A:$BF,'[1]Исходные данные'!$BF$3,0)</f>
        <v>350</v>
      </c>
      <c r="O16" s="15">
        <f t="shared" si="0"/>
        <v>14</v>
      </c>
      <c r="P16" t="s">
        <v>99</v>
      </c>
      <c r="Q16">
        <f>VLOOKUP(A16,'[1]Исходные данные'!A:BK,63,0)</f>
        <v>0</v>
      </c>
    </row>
    <row r="17" spans="1:17" x14ac:dyDescent="0.25">
      <c r="A17" s="6" t="s">
        <v>81</v>
      </c>
      <c r="B17" s="8">
        <f>VLOOKUP(A17,'[1]Исходные данные'!$A:$BF,'[1]Исходные данные'!$P$3,0)</f>
        <v>6.7866889964024318E-2</v>
      </c>
      <c r="C17" s="12">
        <f>VLOOKUP(A17,'[1]Исходные данные'!$A:$BF,'[1]Исходные данные'!$AL$3,0)</f>
        <v>77</v>
      </c>
      <c r="D17" s="9">
        <f>VLOOKUP(A17,'[1]Исходные данные'!$A:$BF,'[1]Исходные данные'!$O$3,0)</f>
        <v>89523.512980852698</v>
      </c>
      <c r="E17" s="12">
        <f>VLOOKUP(A17,'[1]Исходные данные'!$A:$BF,'[1]Исходные данные'!$AP$3,0)</f>
        <v>67</v>
      </c>
      <c r="F17" s="10">
        <f>VLOOKUP(A17,'[1]Исходные данные'!$A:$BF,'[1]Исходные данные'!$AQ$3,0)</f>
        <v>0.12488637158240683</v>
      </c>
      <c r="G17" s="12">
        <f>VLOOKUP(A17,'[1]Исходные данные'!$A:$BF,'[1]Исходные данные'!$AT$3,0)</f>
        <v>53</v>
      </c>
      <c r="H17" s="11">
        <f>VLOOKUP(A17,'[1]Исходные данные'!$A:$BF,'[1]Исходные данные'!$AU$3,0)</f>
        <v>1.4984227643221795</v>
      </c>
      <c r="I17" s="12">
        <f>VLOOKUP(A17,'[1]Исходные данные'!$A:$BF,'[1]Исходные данные'!$AX$3,0)</f>
        <v>74</v>
      </c>
      <c r="J17" s="10">
        <f>VLOOKUP(A17,'[1]Исходные данные'!$A:$BF,'[1]Исходные данные'!$BC$3,0)</f>
        <v>-3.4544715621056231E-2</v>
      </c>
      <c r="K17" s="12">
        <f>VLOOKUP(A17,'[1]Исходные данные'!$A:$BF,'[1]Исходные данные'!$BE$3,0)</f>
        <v>12</v>
      </c>
      <c r="L17" s="14">
        <f>VLOOKUP(A17,'[1]Исходные данные'!$A:$BF,'[1]Исходные данные'!$AY$3,0)+100%</f>
        <v>1.2583793245199781</v>
      </c>
      <c r="M17" s="12">
        <f>VLOOKUP(A17,'[1]Исходные данные'!$A:$BF,'[1]Исходные данные'!$BA$3,0)</f>
        <v>63</v>
      </c>
      <c r="N17" s="13">
        <f>VLOOKUP(A17,'[1]Исходные данные'!$A:$BF,'[1]Исходные данные'!$BF$3,0)</f>
        <v>346</v>
      </c>
      <c r="O17" s="15">
        <f t="shared" si="0"/>
        <v>15</v>
      </c>
      <c r="P17" t="s">
        <v>113</v>
      </c>
      <c r="Q17" t="str">
        <f>VLOOKUP(A17,'[1]Исходные данные'!A:BK,63,0)</f>
        <v>*</v>
      </c>
    </row>
    <row r="18" spans="1:17" x14ac:dyDescent="0.25">
      <c r="A18" s="6" t="s">
        <v>6</v>
      </c>
      <c r="B18" s="8">
        <f>VLOOKUP(A18,'[1]Исходные данные'!$A:$BF,'[1]Исходные данные'!$P$3,0)</f>
        <v>6.1966581152572031E-2</v>
      </c>
      <c r="C18" s="12">
        <f>VLOOKUP(A18,'[1]Исходные данные'!$A:$BF,'[1]Исходные данные'!$AL$3,0)</f>
        <v>70</v>
      </c>
      <c r="D18" s="9">
        <f>VLOOKUP(A18,'[1]Исходные данные'!$A:$BF,'[1]Исходные данные'!$O$3,0)</f>
        <v>68709.36237738069</v>
      </c>
      <c r="E18" s="12">
        <f>VLOOKUP(A18,'[1]Исходные данные'!$A:$BF,'[1]Исходные данные'!$AP$3,0)</f>
        <v>33</v>
      </c>
      <c r="F18" s="10">
        <f>VLOOKUP(A18,'[1]Исходные данные'!$A:$BF,'[1]Исходные данные'!$AQ$3,0)</f>
        <v>0.16226763161629063</v>
      </c>
      <c r="G18" s="12">
        <f>VLOOKUP(A18,'[1]Исходные данные'!$A:$BF,'[1]Исходные данные'!$AT$3,0)</f>
        <v>66</v>
      </c>
      <c r="H18" s="11">
        <f>VLOOKUP(A18,'[1]Исходные данные'!$A:$BF,'[1]Исходные данные'!$AU$3,0)</f>
        <v>1.1711269385416183</v>
      </c>
      <c r="I18" s="12">
        <f>VLOOKUP(A18,'[1]Исходные данные'!$A:$BF,'[1]Исходные данные'!$AX$3,0)</f>
        <v>43</v>
      </c>
      <c r="J18" s="10">
        <f>VLOOKUP(A18,'[1]Исходные данные'!$A:$BF,'[1]Исходные данные'!$BC$3,0)</f>
        <v>5.409727250784456E-2</v>
      </c>
      <c r="K18" s="12">
        <f>VLOOKUP(A18,'[1]Исходные данные'!$A:$BF,'[1]Исходные данные'!$BE$3,0)</f>
        <v>75</v>
      </c>
      <c r="L18" s="14">
        <f>VLOOKUP(A18,'[1]Исходные данные'!$A:$BF,'[1]Исходные данные'!$AY$3,0)+100%</f>
        <v>1.1159169510839644</v>
      </c>
      <c r="M18" s="12">
        <f>VLOOKUP(A18,'[1]Исходные данные'!$A:$BF,'[1]Исходные данные'!$BA$3,0)</f>
        <v>56</v>
      </c>
      <c r="N18" s="13">
        <f>VLOOKUP(A18,'[1]Исходные данные'!$A:$BF,'[1]Исходные данные'!$BF$3,0)</f>
        <v>343</v>
      </c>
      <c r="O18" s="15">
        <f t="shared" si="0"/>
        <v>16</v>
      </c>
      <c r="P18" t="s">
        <v>109</v>
      </c>
      <c r="Q18">
        <f>VLOOKUP(A18,'[1]Исходные данные'!A:BK,63,0)</f>
        <v>0</v>
      </c>
    </row>
    <row r="19" spans="1:17" x14ac:dyDescent="0.25">
      <c r="A19" s="6" t="s">
        <v>15</v>
      </c>
      <c r="B19" s="8">
        <f>VLOOKUP(A19,'[1]Исходные данные'!$A:$BF,'[1]Исходные данные'!$P$3,0)</f>
        <v>5.6863158925042977E-2</v>
      </c>
      <c r="C19" s="12">
        <f>VLOOKUP(A19,'[1]Исходные данные'!$A:$BF,'[1]Исходные данные'!$AL$3,0)</f>
        <v>52</v>
      </c>
      <c r="D19" s="9">
        <f>VLOOKUP(A19,'[1]Исходные данные'!$A:$BF,'[1]Исходные данные'!$O$3,0)</f>
        <v>82954.230509130954</v>
      </c>
      <c r="E19" s="12">
        <f>VLOOKUP(A19,'[1]Исходные данные'!$A:$BF,'[1]Исходные данные'!$AP$3,0)</f>
        <v>60</v>
      </c>
      <c r="F19" s="10">
        <f>VLOOKUP(A19,'[1]Исходные данные'!$A:$BF,'[1]Исходные данные'!$AQ$3,0)</f>
        <v>0.29303435676822442</v>
      </c>
      <c r="G19" s="12">
        <f>VLOOKUP(A19,'[1]Исходные данные'!$A:$BF,'[1]Исходные данные'!$AT$3,0)</f>
        <v>78</v>
      </c>
      <c r="H19" s="11">
        <f>VLOOKUP(A19,'[1]Исходные данные'!$A:$BF,'[1]Исходные данные'!$AU$3,0)</f>
        <v>1.191249807810266</v>
      </c>
      <c r="I19" s="12">
        <f>VLOOKUP(A19,'[1]Исходные данные'!$A:$BF,'[1]Исходные данные'!$AX$3,0)</f>
        <v>45</v>
      </c>
      <c r="J19" s="10">
        <f>VLOOKUP(A19,'[1]Исходные данные'!$A:$BF,'[1]Исходные данные'!$BC$3,0)</f>
        <v>1.7528781399597917E-2</v>
      </c>
      <c r="K19" s="12">
        <f>VLOOKUP(A19,'[1]Исходные данные'!$A:$BF,'[1]Исходные данные'!$BE$3,0)</f>
        <v>46</v>
      </c>
      <c r="L19" s="14">
        <f>VLOOKUP(A19,'[1]Исходные данные'!$A:$BF,'[1]Исходные данные'!$AY$3,0)+100%</f>
        <v>1.1922888334459367</v>
      </c>
      <c r="M19" s="12">
        <f>VLOOKUP(A19,'[1]Исходные данные'!$A:$BF,'[1]Исходные данные'!$BA$3,0)</f>
        <v>60</v>
      </c>
      <c r="N19" s="13">
        <f>VLOOKUP(A19,'[1]Исходные данные'!$A:$BF,'[1]Исходные данные'!$BF$3,0)</f>
        <v>341</v>
      </c>
      <c r="O19" s="15">
        <f t="shared" si="0"/>
        <v>17</v>
      </c>
      <c r="P19" t="s">
        <v>112</v>
      </c>
      <c r="Q19" t="str">
        <f>VLOOKUP(A19,'[1]Исходные данные'!A:BK,63,0)</f>
        <v>*</v>
      </c>
    </row>
    <row r="20" spans="1:17" x14ac:dyDescent="0.25">
      <c r="A20" s="6" t="s">
        <v>16</v>
      </c>
      <c r="B20" s="8">
        <f>VLOOKUP(A20,'[1]Исходные данные'!$A:$BF,'[1]Исходные данные'!$P$3,0)</f>
        <v>7.5609253295595105E-2</v>
      </c>
      <c r="C20" s="12">
        <f>VLOOKUP(A20,'[1]Исходные данные'!$A:$BF,'[1]Исходные данные'!$AL$3,0)</f>
        <v>85</v>
      </c>
      <c r="D20" s="9">
        <f>VLOOKUP(A20,'[1]Исходные данные'!$A:$BF,'[1]Исходные данные'!$O$3,0)</f>
        <v>85871.178530636273</v>
      </c>
      <c r="E20" s="12">
        <f>VLOOKUP(A20,'[1]Исходные данные'!$A:$BF,'[1]Исходные данные'!$AP$3,0)</f>
        <v>63</v>
      </c>
      <c r="F20" s="10">
        <f>VLOOKUP(A20,'[1]Исходные данные'!$A:$BF,'[1]Исходные данные'!$AQ$3,0)</f>
        <v>6.5187832640534557E-2</v>
      </c>
      <c r="G20" s="12">
        <f>VLOOKUP(A20,'[1]Исходные данные'!$A:$BF,'[1]Исходные данные'!$AT$3,0)</f>
        <v>21</v>
      </c>
      <c r="H20" s="11">
        <f>VLOOKUP(A20,'[1]Исходные данные'!$A:$BF,'[1]Исходные данные'!$AU$3,0)</f>
        <v>0.78700547025182144</v>
      </c>
      <c r="I20" s="12">
        <f>VLOOKUP(A20,'[1]Исходные данные'!$A:$BF,'[1]Исходные данные'!$AX$3,0)</f>
        <v>10</v>
      </c>
      <c r="J20" s="10">
        <f>VLOOKUP(A20,'[1]Исходные данные'!$A:$BF,'[1]Исходные данные'!$BC$3,0)</f>
        <v>5.6234603118681857E-2</v>
      </c>
      <c r="K20" s="12">
        <f>VLOOKUP(A20,'[1]Исходные данные'!$A:$BF,'[1]Исходные данные'!$BE$3,0)</f>
        <v>76</v>
      </c>
      <c r="L20" s="14">
        <f>VLOOKUP(A20,'[1]Исходные данные'!$A:$BF,'[1]Исходные данные'!$AY$3,0)+100%</f>
        <v>2.1572285927876136</v>
      </c>
      <c r="M20" s="12">
        <f>VLOOKUP(A20,'[1]Исходные данные'!$A:$BF,'[1]Исходные данные'!$BA$3,0)</f>
        <v>83</v>
      </c>
      <c r="N20" s="13">
        <f>VLOOKUP(A20,'[1]Исходные данные'!$A:$BF,'[1]Исходные данные'!$BF$3,0)</f>
        <v>338</v>
      </c>
      <c r="O20" s="15">
        <f t="shared" si="0"/>
        <v>18</v>
      </c>
      <c r="P20" t="s">
        <v>110</v>
      </c>
      <c r="Q20">
        <f>VLOOKUP(A20,'[1]Исходные данные'!A:BK,63,0)</f>
        <v>0</v>
      </c>
    </row>
    <row r="21" spans="1:17" x14ac:dyDescent="0.25">
      <c r="A21" s="6" t="s">
        <v>86</v>
      </c>
      <c r="B21" s="8">
        <f>VLOOKUP(A21,'[1]Исходные данные'!$A:$BF,'[1]Исходные данные'!$P$3,0)</f>
        <v>6.1220742211808871E-2</v>
      </c>
      <c r="C21" s="12">
        <f>VLOOKUP(A21,'[1]Исходные данные'!$A:$BF,'[1]Исходные данные'!$AL$3,0)</f>
        <v>65</v>
      </c>
      <c r="D21" s="9">
        <f>VLOOKUP(A21,'[1]Исходные данные'!$A:$BF,'[1]Исходные данные'!$O$3,0)</f>
        <v>69704.201730267217</v>
      </c>
      <c r="E21" s="12">
        <f>VLOOKUP(A21,'[1]Исходные данные'!$A:$BF,'[1]Исходные данные'!$AP$3,0)</f>
        <v>38</v>
      </c>
      <c r="F21" s="10">
        <f>VLOOKUP(A21,'[1]Исходные данные'!$A:$BF,'[1]Исходные данные'!$AQ$3,0)</f>
        <v>0.16838110456406671</v>
      </c>
      <c r="G21" s="12">
        <f>VLOOKUP(A21,'[1]Исходные данные'!$A:$BF,'[1]Исходные данные'!$AT$3,0)</f>
        <v>66</v>
      </c>
      <c r="H21" s="11">
        <f>VLOOKUP(A21,'[1]Исходные данные'!$A:$BF,'[1]Исходные данные'!$AU$3,0)</f>
        <v>1.1712382792294347</v>
      </c>
      <c r="I21" s="12">
        <f>VLOOKUP(A21,'[1]Исходные данные'!$A:$BF,'[1]Исходные данные'!$AX$3,0)</f>
        <v>43</v>
      </c>
      <c r="J21" s="10">
        <f>VLOOKUP(A21,'[1]Исходные данные'!$A:$BF,'[1]Исходные данные'!$BC$3,0)</f>
        <v>4.6432068900663453E-2</v>
      </c>
      <c r="K21" s="12">
        <f>VLOOKUP(A21,'[1]Исходные данные'!$A:$BF,'[1]Исходные данные'!$BE$3,0)</f>
        <v>72</v>
      </c>
      <c r="L21" s="14">
        <f>VLOOKUP(A21,'[1]Исходные данные'!$A:$BF,'[1]Исходные данные'!$AY$3,0)+100%</f>
        <v>1.0605889881616257</v>
      </c>
      <c r="M21" s="12">
        <f>VLOOKUP(A21,'[1]Исходные данные'!$A:$BF,'[1]Исходные данные'!$BA$3,0)</f>
        <v>51</v>
      </c>
      <c r="N21" s="13">
        <f>VLOOKUP(A21,'[1]Исходные данные'!$A:$BF,'[1]Исходные данные'!$BF$3,0)</f>
        <v>335</v>
      </c>
      <c r="O21" s="15">
        <f t="shared" si="0"/>
        <v>19</v>
      </c>
      <c r="P21" t="s">
        <v>112</v>
      </c>
      <c r="Q21">
        <f>VLOOKUP(A21,'[1]Исходные данные'!A:BK,63,0)</f>
        <v>0</v>
      </c>
    </row>
    <row r="22" spans="1:17" x14ac:dyDescent="0.25">
      <c r="A22" s="6" t="s">
        <v>47</v>
      </c>
      <c r="B22" s="8">
        <f>VLOOKUP(A22,'[1]Исходные данные'!$A:$BF,'[1]Исходные данные'!$P$3,0)</f>
        <v>7.0753988393389089E-2</v>
      </c>
      <c r="C22" s="12">
        <f>VLOOKUP(A22,'[1]Исходные данные'!$A:$BF,'[1]Исходные данные'!$AL$3,0)</f>
        <v>83</v>
      </c>
      <c r="D22" s="9">
        <f>VLOOKUP(A22,'[1]Исходные данные'!$A:$BF,'[1]Исходные данные'!$O$3,0)</f>
        <v>107758.46644207089</v>
      </c>
      <c r="E22" s="12">
        <f>VLOOKUP(A22,'[1]Исходные данные'!$A:$BF,'[1]Исходные данные'!$AP$3,0)</f>
        <v>75</v>
      </c>
      <c r="F22" s="10">
        <f>VLOOKUP(A22,'[1]Исходные данные'!$A:$BF,'[1]Исходные данные'!$AQ$3,0)</f>
        <v>0.25003634671861824</v>
      </c>
      <c r="G22" s="12">
        <f>VLOOKUP(A22,'[1]Исходные данные'!$A:$BF,'[1]Исходные данные'!$AT$3,0)</f>
        <v>76</v>
      </c>
      <c r="H22" s="11">
        <f>VLOOKUP(A22,'[1]Исходные данные'!$A:$BF,'[1]Исходные данные'!$AU$3,0)</f>
        <v>0.85071213403534696</v>
      </c>
      <c r="I22" s="12">
        <f>VLOOKUP(A22,'[1]Исходные данные'!$A:$BF,'[1]Исходные данные'!$AX$3,0)</f>
        <v>14</v>
      </c>
      <c r="J22" s="10">
        <f>VLOOKUP(A22,'[1]Исходные данные'!$A:$BF,'[1]Исходные данные'!$BC$3,0)</f>
        <v>-5.4922595790691475E-2</v>
      </c>
      <c r="K22" s="12">
        <f>VLOOKUP(A22,'[1]Исходные данные'!$A:$BF,'[1]Исходные данные'!$BE$3,0)</f>
        <v>9</v>
      </c>
      <c r="L22" s="14">
        <f>VLOOKUP(A22,'[1]Исходные данные'!$A:$BF,'[1]Исходные данные'!$AY$3,0)+100%</f>
        <v>1.6048334192148472</v>
      </c>
      <c r="M22" s="12">
        <f>VLOOKUP(A22,'[1]Исходные данные'!$A:$BF,'[1]Исходные данные'!$BA$3,0)</f>
        <v>76</v>
      </c>
      <c r="N22" s="13">
        <f>VLOOKUP(A22,'[1]Исходные данные'!$A:$BF,'[1]Исходные данные'!$BF$3,0)</f>
        <v>333</v>
      </c>
      <c r="O22" s="15">
        <f t="shared" si="0"/>
        <v>20</v>
      </c>
      <c r="P22" t="s">
        <v>114</v>
      </c>
      <c r="Q22" t="str">
        <f>VLOOKUP(A22,'[1]Исходные данные'!A:BK,63,0)</f>
        <v>*</v>
      </c>
    </row>
    <row r="23" spans="1:17" x14ac:dyDescent="0.25">
      <c r="A23" s="6" t="s">
        <v>19</v>
      </c>
      <c r="B23" s="8">
        <f>VLOOKUP(A23,'[1]Исходные данные'!$A:$BF,'[1]Исходные данные'!$P$3,0)</f>
        <v>6.3698457324106117E-2</v>
      </c>
      <c r="C23" s="12">
        <f>VLOOKUP(A23,'[1]Исходные данные'!$A:$BF,'[1]Исходные данные'!$AL$3,0)</f>
        <v>73</v>
      </c>
      <c r="D23" s="9">
        <f>VLOOKUP(A23,'[1]Исходные данные'!$A:$BF,'[1]Исходные данные'!$O$3,0)</f>
        <v>123862.43463431878</v>
      </c>
      <c r="E23" s="12">
        <f>VLOOKUP(A23,'[1]Исходные данные'!$A:$BF,'[1]Исходные данные'!$AP$3,0)</f>
        <v>82</v>
      </c>
      <c r="F23" s="10">
        <f>VLOOKUP(A23,'[1]Исходные данные'!$A:$BF,'[1]Исходные данные'!$AQ$3,0)</f>
        <v>0.1672325439169953</v>
      </c>
      <c r="G23" s="12">
        <f>VLOOKUP(A23,'[1]Исходные данные'!$A:$BF,'[1]Исходные данные'!$AT$3,0)</f>
        <v>66</v>
      </c>
      <c r="H23" s="11">
        <f>VLOOKUP(A23,'[1]Исходные данные'!$A:$BF,'[1]Исходные данные'!$AU$3,0)</f>
        <v>0.78485500838035926</v>
      </c>
      <c r="I23" s="12">
        <f>VLOOKUP(A23,'[1]Исходные данные'!$A:$BF,'[1]Исходные данные'!$AX$3,0)</f>
        <v>9</v>
      </c>
      <c r="J23" s="10">
        <f>VLOOKUP(A23,'[1]Исходные данные'!$A:$BF,'[1]Исходные данные'!$BC$3,0)</f>
        <v>-1.7414383483151732E-2</v>
      </c>
      <c r="K23" s="12">
        <f>VLOOKUP(A23,'[1]Исходные данные'!$A:$BF,'[1]Исходные данные'!$BE$3,0)</f>
        <v>22</v>
      </c>
      <c r="L23" s="14">
        <f>VLOOKUP(A23,'[1]Исходные данные'!$A:$BF,'[1]Исходные данные'!$AY$3,0)+100%</f>
        <v>1.8034769438069322</v>
      </c>
      <c r="M23" s="12">
        <f>VLOOKUP(A23,'[1]Исходные данные'!$A:$BF,'[1]Исходные данные'!$BA$3,0)</f>
        <v>79</v>
      </c>
      <c r="N23" s="13">
        <f>VLOOKUP(A23,'[1]Исходные данные'!$A:$BF,'[1]Исходные данные'!$BF$3,0)</f>
        <v>331</v>
      </c>
      <c r="O23" s="15">
        <f t="shared" si="0"/>
        <v>21</v>
      </c>
      <c r="P23" t="s">
        <v>112</v>
      </c>
      <c r="Q23">
        <f>VLOOKUP(A23,'[1]Исходные данные'!A:BK,63,0)</f>
        <v>0</v>
      </c>
    </row>
    <row r="24" spans="1:17" x14ac:dyDescent="0.25">
      <c r="A24" s="6" t="s">
        <v>34</v>
      </c>
      <c r="B24" s="8">
        <f>VLOOKUP(A24,'[1]Исходные данные'!$A:$BF,'[1]Исходные данные'!$P$3,0)</f>
        <v>6.1577945843086589E-2</v>
      </c>
      <c r="C24" s="12">
        <f>VLOOKUP(A24,'[1]Исходные данные'!$A:$BF,'[1]Исходные данные'!$AL$3,0)</f>
        <v>70</v>
      </c>
      <c r="D24" s="9">
        <f>VLOOKUP(A24,'[1]Исходные данные'!$A:$BF,'[1]Исходные данные'!$O$3,0)</f>
        <v>67878.874047143443</v>
      </c>
      <c r="E24" s="12">
        <f>VLOOKUP(A24,'[1]Исходные данные'!$A:$BF,'[1]Исходные данные'!$AP$3,0)</f>
        <v>31</v>
      </c>
      <c r="F24" s="10">
        <f>VLOOKUP(A24,'[1]Исходные данные'!$A:$BF,'[1]Исходные данные'!$AQ$3,0)</f>
        <v>0.12535631197539227</v>
      </c>
      <c r="G24" s="12">
        <f>VLOOKUP(A24,'[1]Исходные данные'!$A:$BF,'[1]Исходные данные'!$AT$3,0)</f>
        <v>53</v>
      </c>
      <c r="H24" s="11">
        <f>VLOOKUP(A24,'[1]Исходные данные'!$A:$BF,'[1]Исходные данные'!$AU$3,0)</f>
        <v>1.3701749131107563</v>
      </c>
      <c r="I24" s="12">
        <f>VLOOKUP(A24,'[1]Исходные данные'!$A:$BF,'[1]Исходные данные'!$AX$3,0)</f>
        <v>60</v>
      </c>
      <c r="J24" s="10">
        <f>VLOOKUP(A24,'[1]Исходные данные'!$A:$BF,'[1]Исходные данные'!$BC$3,0)</f>
        <v>4.7074217361515361E-2</v>
      </c>
      <c r="K24" s="12">
        <f>VLOOKUP(A24,'[1]Исходные данные'!$A:$BF,'[1]Исходные данные'!$BE$3,0)</f>
        <v>73</v>
      </c>
      <c r="L24" s="14">
        <f>VLOOKUP(A24,'[1]Исходные данные'!$A:$BF,'[1]Исходные данные'!$AY$3,0)+100%</f>
        <v>1.0067374551670187</v>
      </c>
      <c r="M24" s="12">
        <f>VLOOKUP(A24,'[1]Исходные данные'!$A:$BF,'[1]Исходные данные'!$BA$3,0)</f>
        <v>43</v>
      </c>
      <c r="N24" s="13">
        <f>VLOOKUP(A24,'[1]Исходные данные'!$A:$BF,'[1]Исходные данные'!$BF$3,0)</f>
        <v>330</v>
      </c>
      <c r="O24" s="15">
        <f t="shared" si="0"/>
        <v>22</v>
      </c>
      <c r="P24" t="s">
        <v>115</v>
      </c>
      <c r="Q24" t="str">
        <f>VLOOKUP(A24,'[1]Исходные данные'!A:BK,63,0)</f>
        <v>*</v>
      </c>
    </row>
    <row r="25" spans="1:17" x14ac:dyDescent="0.25">
      <c r="A25" s="6" t="s">
        <v>49</v>
      </c>
      <c r="B25" s="8">
        <f>VLOOKUP(A25,'[1]Исходные данные'!$A:$BF,'[1]Исходные данные'!$P$3,0)</f>
        <v>7.0423605063092212E-2</v>
      </c>
      <c r="C25" s="12">
        <f>VLOOKUP(A25,'[1]Исходные данные'!$A:$BF,'[1]Исходные данные'!$AL$3,0)</f>
        <v>83</v>
      </c>
      <c r="D25" s="9">
        <f>VLOOKUP(A25,'[1]Исходные данные'!$A:$BF,'[1]Исходные данные'!$O$3,0)</f>
        <v>72040.816297398356</v>
      </c>
      <c r="E25" s="12">
        <f>VLOOKUP(A25,'[1]Исходные данные'!$A:$BF,'[1]Исходные данные'!$AP$3,0)</f>
        <v>44</v>
      </c>
      <c r="F25" s="10">
        <f>VLOOKUP(A25,'[1]Исходные данные'!$A:$BF,'[1]Исходные данные'!$AQ$3,0)</f>
        <v>5.0758450257694245E-2</v>
      </c>
      <c r="G25" s="12">
        <f>VLOOKUP(A25,'[1]Исходные данные'!$A:$BF,'[1]Исходные данные'!$AT$3,0)</f>
        <v>15</v>
      </c>
      <c r="H25" s="10">
        <f>VLOOKUP(A25,'[1]Исходные данные'!$A:$BF,'[1]Исходные данные'!$AU$3,0)</f>
        <v>1.3133477833213469</v>
      </c>
      <c r="I25" s="12">
        <f>VLOOKUP(A25,'[1]Исходные данные'!$A:$BF,'[1]Исходные данные'!$AX$3,0)</f>
        <v>58</v>
      </c>
      <c r="J25" s="10">
        <f>VLOOKUP(A25,'[1]Исходные данные'!$A:$BF,'[1]Исходные данные'!$BC$3,0)</f>
        <v>4.5355207653511566E-2</v>
      </c>
      <c r="K25" s="12">
        <f>VLOOKUP(A25,'[1]Исходные данные'!$A:$BF,'[1]Исходные данные'!$BE$3,0)</f>
        <v>70</v>
      </c>
      <c r="L25" s="14">
        <f>VLOOKUP(A25,'[1]Исходные данные'!$A:$BF,'[1]Исходные данные'!$AY$3,0)+100%</f>
        <v>1.1667916441488875</v>
      </c>
      <c r="M25" s="12">
        <f>VLOOKUP(A25,'[1]Исходные данные'!$A:$BF,'[1]Исходные данные'!$BA$3,0)</f>
        <v>59</v>
      </c>
      <c r="N25" s="13">
        <f>VLOOKUP(A25,'[1]Исходные данные'!$A:$BF,'[1]Исходные данные'!$BF$3,0)</f>
        <v>329</v>
      </c>
      <c r="O25" s="15">
        <f t="shared" si="0"/>
        <v>23</v>
      </c>
      <c r="P25" t="s">
        <v>115</v>
      </c>
      <c r="Q25" t="str">
        <f>VLOOKUP(A25,'[1]Исходные данные'!A:BK,63,0)</f>
        <v>*</v>
      </c>
    </row>
    <row r="26" spans="1:17" x14ac:dyDescent="0.25">
      <c r="A26" s="6" t="s">
        <v>11</v>
      </c>
      <c r="B26" s="8">
        <f>VLOOKUP(A26,'[1]Исходные данные'!$A:$BF,'[1]Исходные данные'!$P$3,0)</f>
        <v>5.7576168060776409E-2</v>
      </c>
      <c r="C26" s="12">
        <f>VLOOKUP(A26,'[1]Исходные данные'!$A:$BF,'[1]Исходные данные'!$AL$3,0)</f>
        <v>55</v>
      </c>
      <c r="D26" s="9">
        <f>VLOOKUP(A26,'[1]Исходные данные'!$A:$BF,'[1]Исходные данные'!$O$3,0)</f>
        <v>89596.861179296087</v>
      </c>
      <c r="E26" s="12">
        <f>VLOOKUP(A26,'[1]Исходные данные'!$A:$BF,'[1]Исходные данные'!$AP$3,0)</f>
        <v>67</v>
      </c>
      <c r="F26" s="10">
        <f>VLOOKUP(A26,'[1]Исходные данные'!$A:$BF,'[1]Исходные данные'!$AQ$3,0)</f>
        <v>7.029683112715604E-2</v>
      </c>
      <c r="G26" s="12">
        <f>VLOOKUP(A26,'[1]Исходные данные'!$A:$BF,'[1]Исходные данные'!$AT$3,0)</f>
        <v>25</v>
      </c>
      <c r="H26" s="11">
        <f>VLOOKUP(A26,'[1]Исходные данные'!$A:$BF,'[1]Исходные данные'!$AU$3,0)</f>
        <v>0.87725113057704096</v>
      </c>
      <c r="I26" s="12">
        <f>VLOOKUP(A26,'[1]Исходные данные'!$A:$BF,'[1]Исходные данные'!$AX$3,0)</f>
        <v>19</v>
      </c>
      <c r="J26" s="10">
        <f>VLOOKUP(A26,'[1]Исходные данные'!$A:$BF,'[1]Исходные данные'!$BC$3,0)</f>
        <v>9.1047142175548046E-2</v>
      </c>
      <c r="K26" s="12">
        <f>VLOOKUP(A26,'[1]Исходные данные'!$A:$BF,'[1]Исходные данные'!$BE$3,0)</f>
        <v>83</v>
      </c>
      <c r="L26" s="14">
        <f>VLOOKUP(A26,'[1]Исходные данные'!$A:$BF,'[1]Исходные данные'!$AY$3,0)+100%</f>
        <v>1.6326392840970183</v>
      </c>
      <c r="M26" s="12">
        <f>VLOOKUP(A26,'[1]Исходные данные'!$A:$BF,'[1]Исходные данные'!$BA$3,0)</f>
        <v>77</v>
      </c>
      <c r="N26" s="13">
        <f>VLOOKUP(A26,'[1]Исходные данные'!$A:$BF,'[1]Исходные данные'!$BF$3,0)</f>
        <v>326</v>
      </c>
      <c r="O26" s="15">
        <f t="shared" si="0"/>
        <v>24</v>
      </c>
      <c r="P26" t="s">
        <v>115</v>
      </c>
      <c r="Q26">
        <f>VLOOKUP(A26,'[1]Исходные данные'!A:BK,63,0)</f>
        <v>0</v>
      </c>
    </row>
    <row r="27" spans="1:17" x14ac:dyDescent="0.25">
      <c r="A27" s="6" t="s">
        <v>8</v>
      </c>
      <c r="B27" s="8">
        <f>VLOOKUP(A27,'[1]Исходные данные'!$A:$BF,'[1]Исходные данные'!$P$3,0)</f>
        <v>5.9302403415106453E-2</v>
      </c>
      <c r="C27" s="12">
        <f>VLOOKUP(A27,'[1]Исходные данные'!$A:$BF,'[1]Исходные данные'!$AL$3,0)</f>
        <v>61</v>
      </c>
      <c r="D27" s="9">
        <f>VLOOKUP(A27,'[1]Исходные данные'!$A:$BF,'[1]Исходные данные'!$O$3,0)</f>
        <v>86232.939434994114</v>
      </c>
      <c r="E27" s="12">
        <f>VLOOKUP(A27,'[1]Исходные данные'!$A:$BF,'[1]Исходные данные'!$AP$3,0)</f>
        <v>63</v>
      </c>
      <c r="F27" s="10">
        <f>VLOOKUP(A27,'[1]Исходные данные'!$A:$BF,'[1]Исходные данные'!$AQ$3,0)</f>
        <v>0.24325065512828326</v>
      </c>
      <c r="G27" s="12">
        <f>VLOOKUP(A27,'[1]Исходные данные'!$A:$BF,'[1]Исходные данные'!$AT$3,0)</f>
        <v>75</v>
      </c>
      <c r="H27" s="11">
        <f>VLOOKUP(A27,'[1]Исходные данные'!$A:$BF,'[1]Исходные данные'!$AU$3,0)</f>
        <v>1.2144373788375062</v>
      </c>
      <c r="I27" s="12">
        <f>VLOOKUP(A27,'[1]Исходные данные'!$A:$BF,'[1]Исходные данные'!$AX$3,0)</f>
        <v>50</v>
      </c>
      <c r="J27" s="10">
        <f>VLOOKUP(A27,'[1]Исходные данные'!$A:$BF,'[1]Исходные данные'!$BC$3,0)</f>
        <v>-2.4075005575599825E-2</v>
      </c>
      <c r="K27" s="12">
        <f>VLOOKUP(A27,'[1]Исходные данные'!$A:$BF,'[1]Исходные данные'!$BE$3,0)</f>
        <v>16</v>
      </c>
      <c r="L27" s="14">
        <f>VLOOKUP(A27,'[1]Исходные данные'!$A:$BF,'[1]Исходные данные'!$AY$3,0)+100%</f>
        <v>1.2155814984794653</v>
      </c>
      <c r="M27" s="12">
        <f>VLOOKUP(A27,'[1]Исходные данные'!$A:$BF,'[1]Исходные данные'!$BA$3,0)</f>
        <v>61</v>
      </c>
      <c r="N27" s="13">
        <f>VLOOKUP(A27,'[1]Исходные данные'!$A:$BF,'[1]Исходные данные'!$BF$3,0)</f>
        <v>326</v>
      </c>
      <c r="O27" s="15">
        <f t="shared" si="0"/>
        <v>24</v>
      </c>
      <c r="P27" t="s">
        <v>114</v>
      </c>
      <c r="Q27" t="str">
        <f>VLOOKUP(A27,'[1]Исходные данные'!A:BK,63,0)</f>
        <v>*</v>
      </c>
    </row>
    <row r="28" spans="1:17" x14ac:dyDescent="0.25">
      <c r="A28" s="6" t="s">
        <v>79</v>
      </c>
      <c r="B28" s="8">
        <f>VLOOKUP(A28,'[1]Исходные данные'!$A:$BF,'[1]Исходные данные'!$P$3,0)</f>
        <v>4.924242424242424E-2</v>
      </c>
      <c r="C28" s="12">
        <f>VLOOKUP(A28,'[1]Исходные данные'!$A:$BF,'[1]Исходные данные'!$AL$3,0)</f>
        <v>27</v>
      </c>
      <c r="D28" s="9">
        <f>VLOOKUP(A28,'[1]Исходные данные'!$A:$BF,'[1]Исходные данные'!$O$3,0)</f>
        <v>74214.302149751369</v>
      </c>
      <c r="E28" s="12">
        <f>VLOOKUP(A28,'[1]Исходные данные'!$A:$BF,'[1]Исходные данные'!$AP$3,0)</f>
        <v>48</v>
      </c>
      <c r="F28" s="10">
        <f>VLOOKUP(A28,'[1]Исходные данные'!$A:$BF,'[1]Исходные данные'!$AQ$3,0)</f>
        <v>8.7731914281605067E-2</v>
      </c>
      <c r="G28" s="12">
        <f>VLOOKUP(A28,'[1]Исходные данные'!$A:$BF,'[1]Исходные данные'!$AT$3,0)</f>
        <v>34</v>
      </c>
      <c r="H28" s="11">
        <f>VLOOKUP(A28,'[1]Исходные данные'!$A:$BF,'[1]Исходные данные'!$AU$3,0)</f>
        <v>1.4768365137255564</v>
      </c>
      <c r="I28" s="12">
        <f>VLOOKUP(A28,'[1]Исходные данные'!$A:$BF,'[1]Исходные данные'!$AX$3,0)</f>
        <v>70</v>
      </c>
      <c r="J28" s="10">
        <f>VLOOKUP(A28,'[1]Исходные данные'!$A:$BF,'[1]Исходные данные'!$BC$3,0)</f>
        <v>7.2663527997595914E-2</v>
      </c>
      <c r="K28" s="12">
        <f>VLOOKUP(A28,'[1]Исходные данные'!$A:$BF,'[1]Исходные данные'!$BE$3,0)</f>
        <v>81</v>
      </c>
      <c r="L28" s="14">
        <f>VLOOKUP(A28,'[1]Исходные данные'!$A:$BF,'[1]Исходные данные'!$AY$3,0)+100%</f>
        <v>1.3024369853605826</v>
      </c>
      <c r="M28" s="12">
        <f>VLOOKUP(A28,'[1]Исходные данные'!$A:$BF,'[1]Исходные данные'!$BA$3,0)</f>
        <v>65</v>
      </c>
      <c r="N28" s="13">
        <f>VLOOKUP(A28,'[1]Исходные данные'!$A:$BF,'[1]Исходные данные'!$BF$3,0)</f>
        <v>325</v>
      </c>
      <c r="O28" s="15">
        <f t="shared" si="0"/>
        <v>26</v>
      </c>
      <c r="P28" t="s">
        <v>115</v>
      </c>
      <c r="Q28">
        <f>VLOOKUP(A28,'[1]Исходные данные'!A:BK,63,0)</f>
        <v>0</v>
      </c>
    </row>
    <row r="29" spans="1:17" x14ac:dyDescent="0.25">
      <c r="A29" s="6" t="s">
        <v>41</v>
      </c>
      <c r="B29" s="8">
        <f>VLOOKUP(A29,'[1]Исходные данные'!$A:$BF,'[1]Исходные данные'!$P$3,0)</f>
        <v>6.0068469748028645E-2</v>
      </c>
      <c r="C29" s="12">
        <f>VLOOKUP(A29,'[1]Исходные данные'!$A:$BF,'[1]Исходные данные'!$AL$3,0)</f>
        <v>62</v>
      </c>
      <c r="D29" s="9">
        <f>VLOOKUP(A29,'[1]Исходные данные'!$A:$BF,'[1]Исходные данные'!$O$3,0)</f>
        <v>62118.921472228431</v>
      </c>
      <c r="E29" s="12">
        <f>VLOOKUP(A29,'[1]Исходные данные'!$A:$BF,'[1]Исходные данные'!$AP$3,0)</f>
        <v>20</v>
      </c>
      <c r="F29" s="10">
        <f>VLOOKUP(A29,'[1]Исходные данные'!$A:$BF,'[1]Исходные данные'!$AQ$3,0)</f>
        <v>0.23293219162230966</v>
      </c>
      <c r="G29" s="12">
        <f>VLOOKUP(A29,'[1]Исходные данные'!$A:$BF,'[1]Исходные данные'!$AT$3,0)</f>
        <v>73</v>
      </c>
      <c r="H29" s="11">
        <f>VLOOKUP(A29,'[1]Исходные данные'!$A:$BF,'[1]Исходные данные'!$AU$3,0)</f>
        <v>1.485639095233783</v>
      </c>
      <c r="I29" s="12">
        <f>VLOOKUP(A29,'[1]Исходные данные'!$A:$BF,'[1]Исходные данные'!$AX$3,0)</f>
        <v>71</v>
      </c>
      <c r="J29" s="10">
        <f>VLOOKUP(A29,'[1]Исходные данные'!$A:$BF,'[1]Исходные данные'!$BC$3,0)</f>
        <v>1.9767128775291746E-2</v>
      </c>
      <c r="K29" s="12">
        <f>VLOOKUP(A29,'[1]Исходные данные'!$A:$BF,'[1]Исходные данные'!$BE$3,0)</f>
        <v>49</v>
      </c>
      <c r="L29" s="14">
        <f>VLOOKUP(A29,'[1]Исходные данные'!$A:$BF,'[1]Исходные данные'!$AY$3,0)+100%</f>
        <v>1.0377697072955725</v>
      </c>
      <c r="M29" s="12">
        <f>VLOOKUP(A29,'[1]Исходные данные'!$A:$BF,'[1]Исходные данные'!$BA$3,0)</f>
        <v>48</v>
      </c>
      <c r="N29" s="13">
        <f>VLOOKUP(A29,'[1]Исходные данные'!$A:$BF,'[1]Исходные данные'!$BF$3,0)</f>
        <v>323</v>
      </c>
      <c r="O29" s="15">
        <f t="shared" si="0"/>
        <v>27</v>
      </c>
      <c r="P29" t="s">
        <v>114</v>
      </c>
      <c r="Q29">
        <f>VLOOKUP(A29,'[1]Исходные данные'!A:BK,63,0)</f>
        <v>0</v>
      </c>
    </row>
    <row r="30" spans="1:17" x14ac:dyDescent="0.25">
      <c r="A30" s="6" t="s">
        <v>53</v>
      </c>
      <c r="B30" s="8">
        <f>VLOOKUP(A30,'[1]Исходные данные'!$A:$BF,'[1]Исходные данные'!$P$3,0)</f>
        <v>5.959372948828328E-2</v>
      </c>
      <c r="C30" s="12">
        <f>VLOOKUP(A30,'[1]Исходные данные'!$A:$BF,'[1]Исходные данные'!$AL$3,0)</f>
        <v>61</v>
      </c>
      <c r="D30" s="9">
        <f>VLOOKUP(A30,'[1]Исходные данные'!$A:$BF,'[1]Исходные данные'!$O$3,0)</f>
        <v>62227.427528250591</v>
      </c>
      <c r="E30" s="12">
        <f>VLOOKUP(A30,'[1]Исходные данные'!$A:$BF,'[1]Исходные данные'!$AP$3,0)</f>
        <v>20</v>
      </c>
      <c r="F30" s="10">
        <f>VLOOKUP(A30,'[1]Исходные данные'!$A:$BF,'[1]Исходные данные'!$AQ$3,0)</f>
        <v>0.16935637891520244</v>
      </c>
      <c r="G30" s="12">
        <f>VLOOKUP(A30,'[1]Исходные данные'!$A:$BF,'[1]Исходные данные'!$AT$3,0)</f>
        <v>66</v>
      </c>
      <c r="H30" s="11">
        <f>VLOOKUP(A30,'[1]Исходные данные'!$A:$BF,'[1]Исходные данные'!$AU$3,0)</f>
        <v>1.4985816886851411</v>
      </c>
      <c r="I30" s="12">
        <f>VLOOKUP(A30,'[1]Исходные данные'!$A:$BF,'[1]Исходные данные'!$AX$3,0)</f>
        <v>74</v>
      </c>
      <c r="J30" s="10">
        <f>VLOOKUP(A30,'[1]Исходные данные'!$A:$BF,'[1]Исходные данные'!$BC$3,0)</f>
        <v>6.7648801964270595E-3</v>
      </c>
      <c r="K30" s="12">
        <f>VLOOKUP(A30,'[1]Исходные данные'!$A:$BF,'[1]Исходные данные'!$BE$3,0)</f>
        <v>36</v>
      </c>
      <c r="L30" s="14">
        <f>VLOOKUP(A30,'[1]Исходные данные'!$A:$BF,'[1]Исходные данные'!$AY$3,0)+100%</f>
        <v>1.0973579769609192</v>
      </c>
      <c r="M30" s="12">
        <f>VLOOKUP(A30,'[1]Исходные данные'!$A:$BF,'[1]Исходные данные'!$BA$3,0)</f>
        <v>55</v>
      </c>
      <c r="N30" s="13">
        <f>VLOOKUP(A30,'[1]Исходные данные'!$A:$BF,'[1]Исходные данные'!$BF$3,0)</f>
        <v>312</v>
      </c>
      <c r="O30" s="15">
        <f t="shared" si="0"/>
        <v>28</v>
      </c>
      <c r="P30" t="s">
        <v>114</v>
      </c>
      <c r="Q30">
        <f>VLOOKUP(A30,'[1]Исходные данные'!A:BK,63,0)</f>
        <v>0</v>
      </c>
    </row>
    <row r="31" spans="1:17" x14ac:dyDescent="0.25">
      <c r="A31" s="6" t="s">
        <v>38</v>
      </c>
      <c r="B31" s="8">
        <f>VLOOKUP(A31,'[1]Исходные данные'!$A:$BF,'[1]Исходные данные'!$P$3,0)</f>
        <v>5.5503594024446178E-2</v>
      </c>
      <c r="C31" s="12">
        <f>VLOOKUP(A31,'[1]Исходные данные'!$A:$BF,'[1]Исходные данные'!$AL$3,0)</f>
        <v>46</v>
      </c>
      <c r="D31" s="9">
        <f>VLOOKUP(A31,'[1]Исходные данные'!$A:$BF,'[1]Исходные данные'!$O$3,0)</f>
        <v>77757.973415725486</v>
      </c>
      <c r="E31" s="12">
        <f>VLOOKUP(A31,'[1]Исходные данные'!$A:$BF,'[1]Исходные данные'!$AP$3,0)</f>
        <v>56</v>
      </c>
      <c r="F31" s="10">
        <f>VLOOKUP(A31,'[1]Исходные данные'!$A:$BF,'[1]Исходные данные'!$AQ$3,0)</f>
        <v>7.8940165325450271E-2</v>
      </c>
      <c r="G31" s="12">
        <f>VLOOKUP(A31,'[1]Исходные данные'!$A:$BF,'[1]Исходные данные'!$AT$3,0)</f>
        <v>31</v>
      </c>
      <c r="H31" s="11">
        <f>VLOOKUP(A31,'[1]Исходные данные'!$A:$BF,'[1]Исходные данные'!$AU$3,0)</f>
        <v>1.2351845397127146</v>
      </c>
      <c r="I31" s="12">
        <f>VLOOKUP(A31,'[1]Исходные данные'!$A:$BF,'[1]Исходные данные'!$AX$3,0)</f>
        <v>53</v>
      </c>
      <c r="J31" s="10">
        <f>VLOOKUP(A31,'[1]Исходные данные'!$A:$BF,'[1]Исходные данные'!$BC$3,0)</f>
        <v>7.0675429437176265E-2</v>
      </c>
      <c r="K31" s="12">
        <f>VLOOKUP(A31,'[1]Исходные данные'!$A:$BF,'[1]Исходные данные'!$BE$3,0)</f>
        <v>80</v>
      </c>
      <c r="L31" s="14">
        <f>VLOOKUP(A31,'[1]Исходные данные'!$A:$BF,'[1]Исходные данные'!$AY$3,0)+100%</f>
        <v>1.0171319071197022</v>
      </c>
      <c r="M31" s="12">
        <f>VLOOKUP(A31,'[1]Исходные данные'!$A:$BF,'[1]Исходные данные'!$BA$3,0)</f>
        <v>44</v>
      </c>
      <c r="N31" s="13">
        <f>VLOOKUP(A31,'[1]Исходные данные'!$A:$BF,'[1]Исходные данные'!$BF$3,0)</f>
        <v>310</v>
      </c>
      <c r="O31" s="15">
        <f t="shared" si="0"/>
        <v>29</v>
      </c>
      <c r="P31" t="s">
        <v>111</v>
      </c>
      <c r="Q31">
        <f>VLOOKUP(A31,'[1]Исходные данные'!A:BK,63,0)</f>
        <v>0</v>
      </c>
    </row>
    <row r="32" spans="1:17" x14ac:dyDescent="0.25">
      <c r="A32" s="6" t="s">
        <v>5</v>
      </c>
      <c r="B32" s="8">
        <f>VLOOKUP(A32,'[1]Исходные данные'!$A:$BF,'[1]Исходные данные'!$P$3,0)</f>
        <v>5.5902614794157438E-2</v>
      </c>
      <c r="C32" s="12">
        <f>VLOOKUP(A32,'[1]Исходные данные'!$A:$BF,'[1]Исходные данные'!$AL$3,0)</f>
        <v>48</v>
      </c>
      <c r="D32" s="9">
        <f>VLOOKUP(A32,'[1]Исходные данные'!$A:$BF,'[1]Исходные данные'!$O$3,0)</f>
        <v>71277.617840958177</v>
      </c>
      <c r="E32" s="12">
        <f>VLOOKUP(A32,'[1]Исходные данные'!$A:$BF,'[1]Исходные данные'!$AP$3,0)</f>
        <v>41</v>
      </c>
      <c r="F32" s="10">
        <f>VLOOKUP(A32,'[1]Исходные данные'!$A:$BF,'[1]Исходные данные'!$AQ$3,0)</f>
        <v>0.28311913000494315</v>
      </c>
      <c r="G32" s="12">
        <f>VLOOKUP(A32,'[1]Исходные данные'!$A:$BF,'[1]Исходные данные'!$AT$3,0)</f>
        <v>77</v>
      </c>
      <c r="H32" s="11">
        <f>VLOOKUP(A32,'[1]Исходные данные'!$A:$BF,'[1]Исходные данные'!$AU$3,0)</f>
        <v>1.9584593899754217</v>
      </c>
      <c r="I32" s="12">
        <f>VLOOKUP(A32,'[1]Исходные данные'!$A:$BF,'[1]Исходные данные'!$AX$3,0)</f>
        <v>83</v>
      </c>
      <c r="J32" s="10">
        <f>VLOOKUP(A32,'[1]Исходные данные'!$A:$BF,'[1]Исходные данные'!$BC$3,0)</f>
        <v>1.2245677194130802E-2</v>
      </c>
      <c r="K32" s="12">
        <f>VLOOKUP(A32,'[1]Исходные данные'!$A:$BF,'[1]Исходные данные'!$BE$3,0)</f>
        <v>40</v>
      </c>
      <c r="L32" s="14">
        <f>VLOOKUP(A32,'[1]Исходные данные'!$A:$BF,'[1]Исходные данные'!$AY$3,0)+100%</f>
        <v>0.82973249320315834</v>
      </c>
      <c r="M32" s="12">
        <f>VLOOKUP(A32,'[1]Исходные данные'!$A:$BF,'[1]Исходные данные'!$BA$3,0)</f>
        <v>18</v>
      </c>
      <c r="N32" s="13">
        <f>VLOOKUP(A32,'[1]Исходные данные'!$A:$BF,'[1]Исходные данные'!$BF$3,0)</f>
        <v>307</v>
      </c>
      <c r="O32" s="15">
        <f t="shared" si="0"/>
        <v>30</v>
      </c>
      <c r="P32" t="s">
        <v>111</v>
      </c>
      <c r="Q32">
        <f>VLOOKUP(A32,'[1]Исходные данные'!A:BK,63,0)</f>
        <v>0</v>
      </c>
    </row>
    <row r="33" spans="1:17" x14ac:dyDescent="0.25">
      <c r="A33" s="6" t="s">
        <v>29</v>
      </c>
      <c r="B33" s="8">
        <f>VLOOKUP(A33,'[1]Исходные данные'!$A:$BF,'[1]Исходные данные'!$P$3,0)</f>
        <v>5.7142667586646143E-2</v>
      </c>
      <c r="C33" s="12">
        <f>VLOOKUP(A33,'[1]Исходные данные'!$A:$BF,'[1]Исходные данные'!$AL$3,0)</f>
        <v>52</v>
      </c>
      <c r="D33" s="9">
        <f>VLOOKUP(A33,'[1]Исходные данные'!$A:$BF,'[1]Исходные данные'!$O$3,0)</f>
        <v>75498.288319691172</v>
      </c>
      <c r="E33" s="12">
        <f>VLOOKUP(A33,'[1]Исходные данные'!$A:$BF,'[1]Исходные данные'!$AP$3,0)</f>
        <v>53</v>
      </c>
      <c r="F33" s="10">
        <f>VLOOKUP(A33,'[1]Исходные данные'!$A:$BF,'[1]Исходные данные'!$AQ$3,0)</f>
        <v>0.11113149566573408</v>
      </c>
      <c r="G33" s="12">
        <f>VLOOKUP(A33,'[1]Исходные данные'!$A:$BF,'[1]Исходные данные'!$AT$3,0)</f>
        <v>47</v>
      </c>
      <c r="H33" s="11">
        <f>VLOOKUP(A33,'[1]Исходные данные'!$A:$BF,'[1]Исходные данные'!$AU$3,0)</f>
        <v>1.5606624907062894</v>
      </c>
      <c r="I33" s="12">
        <f>VLOOKUP(A33,'[1]Исходные данные'!$A:$BF,'[1]Исходные данные'!$AX$3,0)</f>
        <v>77</v>
      </c>
      <c r="J33" s="10">
        <f>VLOOKUP(A33,'[1]Исходные данные'!$A:$BF,'[1]Исходные данные'!$BC$3,0)</f>
        <v>-1.0426974649832969E-3</v>
      </c>
      <c r="K33" s="12">
        <f>VLOOKUP(A33,'[1]Исходные данные'!$A:$BF,'[1]Исходные данные'!$BE$3,0)</f>
        <v>30</v>
      </c>
      <c r="L33" s="14">
        <f>VLOOKUP(A33,'[1]Исходные данные'!$A:$BF,'[1]Исходные данные'!$AY$3,0)+100%</f>
        <v>0.93282911131336843</v>
      </c>
      <c r="M33" s="12">
        <f>VLOOKUP(A33,'[1]Исходные данные'!$A:$BF,'[1]Исходные данные'!$BA$3,0)</f>
        <v>33</v>
      </c>
      <c r="N33" s="13">
        <f>VLOOKUP(A33,'[1]Исходные данные'!$A:$BF,'[1]Исходные данные'!$BF$3,0)</f>
        <v>292</v>
      </c>
      <c r="O33" s="15">
        <f t="shared" si="0"/>
        <v>31</v>
      </c>
      <c r="P33" t="s">
        <v>115</v>
      </c>
      <c r="Q33">
        <f>VLOOKUP(A33,'[1]Исходные данные'!A:BK,63,0)</f>
        <v>0</v>
      </c>
    </row>
    <row r="34" spans="1:17" x14ac:dyDescent="0.25">
      <c r="A34" s="6" t="s">
        <v>12</v>
      </c>
      <c r="B34" s="8">
        <f>VLOOKUP(A34,'[1]Исходные данные'!$A:$BF,'[1]Исходные данные'!$P$3,0)</f>
        <v>5.4272443341074721E-2</v>
      </c>
      <c r="C34" s="12">
        <f>VLOOKUP(A34,'[1]Исходные данные'!$A:$BF,'[1]Исходные данные'!$AL$3,0)</f>
        <v>43</v>
      </c>
      <c r="D34" s="9">
        <f>VLOOKUP(A34,'[1]Исходные данные'!$A:$BF,'[1]Исходные данные'!$O$3,0)</f>
        <v>70960.826942108106</v>
      </c>
      <c r="E34" s="12">
        <f>VLOOKUP(A34,'[1]Исходные данные'!$A:$BF,'[1]Исходные данные'!$AP$3,0)</f>
        <v>39</v>
      </c>
      <c r="F34" s="10">
        <f>VLOOKUP(A34,'[1]Исходные данные'!$A:$BF,'[1]Исходные данные'!$AQ$3,0)</f>
        <v>0.10466891674702668</v>
      </c>
      <c r="G34" s="12">
        <f>VLOOKUP(A34,'[1]Исходные данные'!$A:$BF,'[1]Исходные данные'!$AT$3,0)</f>
        <v>42</v>
      </c>
      <c r="H34" s="11">
        <f>VLOOKUP(A34,'[1]Исходные данные'!$A:$BF,'[1]Исходные данные'!$AU$3,0)</f>
        <v>1.6064605160757148</v>
      </c>
      <c r="I34" s="12">
        <f>VLOOKUP(A34,'[1]Исходные данные'!$A:$BF,'[1]Исходные данные'!$AX$3,0)</f>
        <v>79</v>
      </c>
      <c r="J34" s="10">
        <f>VLOOKUP(A34,'[1]Исходные данные'!$A:$BF,'[1]Исходные данные'!$BC$3,0)</f>
        <v>1.9607329979952997E-2</v>
      </c>
      <c r="K34" s="12">
        <f>VLOOKUP(A34,'[1]Исходные данные'!$A:$BF,'[1]Исходные данные'!$BE$3,0)</f>
        <v>48</v>
      </c>
      <c r="L34" s="14">
        <f>VLOOKUP(A34,'[1]Исходные данные'!$A:$BF,'[1]Исходные данные'!$AY$3,0)+100%</f>
        <v>0.97969238766124367</v>
      </c>
      <c r="M34" s="12">
        <f>VLOOKUP(A34,'[1]Исходные данные'!$A:$BF,'[1]Исходные данные'!$BA$3,0)</f>
        <v>38</v>
      </c>
      <c r="N34" s="13">
        <f>VLOOKUP(A34,'[1]Исходные данные'!$A:$BF,'[1]Исходные данные'!$BF$3,0)</f>
        <v>289</v>
      </c>
      <c r="O34" s="15">
        <f t="shared" si="0"/>
        <v>32</v>
      </c>
      <c r="P34" t="s">
        <v>112</v>
      </c>
      <c r="Q34">
        <f>VLOOKUP(A34,'[1]Исходные данные'!A:BK,63,0)</f>
        <v>0</v>
      </c>
    </row>
    <row r="35" spans="1:17" x14ac:dyDescent="0.25">
      <c r="A35" s="6" t="s">
        <v>68</v>
      </c>
      <c r="B35" s="8">
        <f>VLOOKUP(A35,'[1]Исходные данные'!$A:$BF,'[1]Исходные данные'!$P$3,0)</f>
        <v>4.8304228604416223E-2</v>
      </c>
      <c r="C35" s="12">
        <f>VLOOKUP(A35,'[1]Исходные данные'!$A:$BF,'[1]Исходные данные'!$AL$3,0)</f>
        <v>24</v>
      </c>
      <c r="D35" s="9">
        <f>VLOOKUP(A35,'[1]Исходные данные'!$A:$BF,'[1]Исходные данные'!$O$3,0)</f>
        <v>103721.6898718255</v>
      </c>
      <c r="E35" s="12">
        <f>VLOOKUP(A35,'[1]Исходные данные'!$A:$BF,'[1]Исходные данные'!$AP$3,0)</f>
        <v>74</v>
      </c>
      <c r="F35" s="10">
        <f>VLOOKUP(A35,'[1]Исходные данные'!$A:$BF,'[1]Исходные данные'!$AQ$3,0)</f>
        <v>0.30007039279177811</v>
      </c>
      <c r="G35" s="12">
        <f>VLOOKUP(A35,'[1]Исходные данные'!$A:$BF,'[1]Исходные данные'!$AT$3,0)</f>
        <v>79</v>
      </c>
      <c r="H35" s="11">
        <f>VLOOKUP(A35,'[1]Исходные данные'!$A:$BF,'[1]Исходные данные'!$AU$3,0)</f>
        <v>0.77791801981037312</v>
      </c>
      <c r="I35" s="12">
        <f>VLOOKUP(A35,'[1]Исходные данные'!$A:$BF,'[1]Исходные данные'!$AX$3,0)</f>
        <v>9</v>
      </c>
      <c r="J35" s="10">
        <f>VLOOKUP(A35,'[1]Исходные данные'!$A:$BF,'[1]Исходные данные'!$BC$3,0)</f>
        <v>-5.3571763781733324E-4</v>
      </c>
      <c r="K35" s="12">
        <f>VLOOKUP(A35,'[1]Исходные данные'!$A:$BF,'[1]Исходные данные'!$BE$3,0)</f>
        <v>31</v>
      </c>
      <c r="L35" s="14">
        <f>VLOOKUP(A35,'[1]Исходные данные'!$A:$BF,'[1]Исходные данные'!$AY$3,0)+100%</f>
        <v>1.4917775719819666</v>
      </c>
      <c r="M35" s="12">
        <f>VLOOKUP(A35,'[1]Исходные данные'!$A:$BF,'[1]Исходные данные'!$BA$3,0)</f>
        <v>70</v>
      </c>
      <c r="N35" s="13">
        <f>VLOOKUP(A35,'[1]Исходные данные'!$A:$BF,'[1]Исходные данные'!$BF$3,0)</f>
        <v>287</v>
      </c>
      <c r="O35" s="15">
        <f t="shared" si="0"/>
        <v>33</v>
      </c>
      <c r="P35" t="s">
        <v>110</v>
      </c>
      <c r="Q35">
        <f>VLOOKUP(A35,'[1]Исходные данные'!A:BK,63,0)</f>
        <v>0</v>
      </c>
    </row>
    <row r="36" spans="1:17" x14ac:dyDescent="0.25">
      <c r="A36" s="6" t="s">
        <v>74</v>
      </c>
      <c r="B36" s="8">
        <f>VLOOKUP(A36,'[1]Исходные данные'!$A:$BF,'[1]Исходные данные'!$P$3,0)</f>
        <v>4.7504116572305057E-2</v>
      </c>
      <c r="C36" s="12">
        <f>VLOOKUP(A36,'[1]Исходные данные'!$A:$BF,'[1]Исходные данные'!$AL$3,0)</f>
        <v>22</v>
      </c>
      <c r="D36" s="9">
        <f>VLOOKUP(A36,'[1]Исходные данные'!$A:$BF,'[1]Исходные данные'!$O$3,0)</f>
        <v>75019.943205128191</v>
      </c>
      <c r="E36" s="12">
        <f>VLOOKUP(A36,'[1]Исходные данные'!$A:$BF,'[1]Исходные данные'!$AP$3,0)</f>
        <v>51</v>
      </c>
      <c r="F36" s="10">
        <f>VLOOKUP(A36,'[1]Исходные данные'!$A:$BF,'[1]Исходные данные'!$AQ$3,0)</f>
        <v>4.8404255319148937E-2</v>
      </c>
      <c r="G36" s="12">
        <f>VLOOKUP(A36,'[1]Исходные данные'!$A:$BF,'[1]Исходные данные'!$AT$3,0)</f>
        <v>12</v>
      </c>
      <c r="H36" s="11">
        <f>VLOOKUP(A36,'[1]Исходные данные'!$A:$BF,'[1]Исходные данные'!$AU$3,0)</f>
        <v>1.3041348513250433</v>
      </c>
      <c r="I36" s="12">
        <f>VLOOKUP(A36,'[1]Исходные данные'!$A:$BF,'[1]Исходные данные'!$AX$3,0)</f>
        <v>57</v>
      </c>
      <c r="J36" s="10">
        <f>VLOOKUP(A36,'[1]Исходные данные'!$A:$BF,'[1]Исходные данные'!$BC$3,0)</f>
        <v>4.6376562197509089E-2</v>
      </c>
      <c r="K36" s="12">
        <f>VLOOKUP(A36,'[1]Исходные данные'!$A:$BF,'[1]Исходные данные'!$BE$3,0)</f>
        <v>71</v>
      </c>
      <c r="L36" s="14">
        <f>VLOOKUP(A36,'[1]Исходные данные'!$A:$BF,'[1]Исходные данные'!$AY$3,0)+100%</f>
        <v>1.5042248851784283</v>
      </c>
      <c r="M36" s="12">
        <f>VLOOKUP(A36,'[1]Исходные данные'!$A:$BF,'[1]Исходные данные'!$BA$3,0)</f>
        <v>71</v>
      </c>
      <c r="N36" s="13">
        <f>VLOOKUP(A36,'[1]Исходные данные'!$A:$BF,'[1]Исходные данные'!$BF$3,0)</f>
        <v>284</v>
      </c>
      <c r="O36" s="15">
        <f t="shared" si="0"/>
        <v>34</v>
      </c>
      <c r="P36" t="s">
        <v>115</v>
      </c>
      <c r="Q36">
        <f>VLOOKUP(A36,'[1]Исходные данные'!A:BK,63,0)</f>
        <v>0</v>
      </c>
    </row>
    <row r="37" spans="1:17" x14ac:dyDescent="0.25">
      <c r="A37" s="6" t="s">
        <v>60</v>
      </c>
      <c r="B37" s="8">
        <f>VLOOKUP(A37,'[1]Исходные данные'!$A:$BF,'[1]Исходные данные'!$P$3,0)</f>
        <v>6.9048511277335009E-2</v>
      </c>
      <c r="C37" s="12">
        <f>VLOOKUP(A37,'[1]Исходные данные'!$A:$BF,'[1]Исходные данные'!$AL$3,0)</f>
        <v>79</v>
      </c>
      <c r="D37" s="9">
        <f>VLOOKUP(A37,'[1]Исходные данные'!$A:$BF,'[1]Исходные данные'!$O$3,0)</f>
        <v>68946.439820105719</v>
      </c>
      <c r="E37" s="12">
        <f>VLOOKUP(A37,'[1]Исходные данные'!$A:$BF,'[1]Исходные данные'!$AP$3,0)</f>
        <v>34</v>
      </c>
      <c r="F37" s="10">
        <f>VLOOKUP(A37,'[1]Исходные данные'!$A:$BF,'[1]Исходные данные'!$AQ$3,0)</f>
        <v>0.14673409608692387</v>
      </c>
      <c r="G37" s="12">
        <f>VLOOKUP(A37,'[1]Исходные данные'!$A:$BF,'[1]Исходные данные'!$AT$3,0)</f>
        <v>60</v>
      </c>
      <c r="H37" s="11">
        <f>VLOOKUP(A37,'[1]Исходные данные'!$A:$BF,'[1]Исходные данные'!$AU$3,0)</f>
        <v>0.97907227563212385</v>
      </c>
      <c r="I37" s="12">
        <f>VLOOKUP(A37,'[1]Исходные данные'!$A:$BF,'[1]Исходные данные'!$AX$3,0)</f>
        <v>25</v>
      </c>
      <c r="J37" s="10">
        <f>VLOOKUP(A37,'[1]Исходные данные'!$A:$BF,'[1]Исходные данные'!$BC$3,0)</f>
        <v>4.1981464136654358E-2</v>
      </c>
      <c r="K37" s="12">
        <f>VLOOKUP(A37,'[1]Исходные данные'!$A:$BF,'[1]Исходные данные'!$BE$3,0)</f>
        <v>69</v>
      </c>
      <c r="L37" s="14">
        <f>VLOOKUP(A37,'[1]Исходные данные'!$A:$BF,'[1]Исходные данные'!$AY$3,0)+100%</f>
        <v>0.74886342531985806</v>
      </c>
      <c r="M37" s="12">
        <f>VLOOKUP(A37,'[1]Исходные данные'!$A:$BF,'[1]Исходные данные'!$BA$3,0)</f>
        <v>10</v>
      </c>
      <c r="N37" s="13">
        <f>VLOOKUP(A37,'[1]Исходные данные'!$A:$BF,'[1]Исходные данные'!$BF$3,0)</f>
        <v>277</v>
      </c>
      <c r="O37" s="15">
        <f t="shared" si="0"/>
        <v>35</v>
      </c>
      <c r="P37" t="s">
        <v>111</v>
      </c>
      <c r="Q37" t="str">
        <f>VLOOKUP(A37,'[1]Исходные данные'!A:BK,63,0)</f>
        <v>*</v>
      </c>
    </row>
    <row r="38" spans="1:17" x14ac:dyDescent="0.25">
      <c r="A38" s="6" t="s">
        <v>78</v>
      </c>
      <c r="B38" s="8">
        <f>VLOOKUP(A38,'[1]Исходные данные'!$A:$BF,'[1]Исходные данные'!$P$3,0)</f>
        <v>5.7294572660410853E-2</v>
      </c>
      <c r="C38" s="12">
        <f>VLOOKUP(A38,'[1]Исходные данные'!$A:$BF,'[1]Исходные данные'!$AL$3,0)</f>
        <v>52</v>
      </c>
      <c r="D38" s="9">
        <f>VLOOKUP(A38,'[1]Исходные данные'!$A:$BF,'[1]Исходные данные'!$O$3,0)</f>
        <v>75529.259010125592</v>
      </c>
      <c r="E38" s="12">
        <f>VLOOKUP(A38,'[1]Исходные данные'!$A:$BF,'[1]Исходные данные'!$AP$3,0)</f>
        <v>53</v>
      </c>
      <c r="F38" s="10">
        <f>VLOOKUP(A38,'[1]Исходные данные'!$A:$BF,'[1]Исходные данные'!$AQ$3,0)</f>
        <v>9.041835357624832E-2</v>
      </c>
      <c r="G38" s="12">
        <f>VLOOKUP(A38,'[1]Исходные данные'!$A:$BF,'[1]Исходные данные'!$AT$3,0)</f>
        <v>37</v>
      </c>
      <c r="H38" s="11">
        <f>VLOOKUP(A38,'[1]Исходные данные'!$A:$BF,'[1]Исходные данные'!$AU$3,0)</f>
        <v>1.2163377624713203</v>
      </c>
      <c r="I38" s="12">
        <f>VLOOKUP(A38,'[1]Исходные данные'!$A:$BF,'[1]Исходные данные'!$AX$3,0)</f>
        <v>52</v>
      </c>
      <c r="J38" s="10">
        <f>VLOOKUP(A38,'[1]Исходные данные'!$A:$BF,'[1]Исходные данные'!$BC$3,0)</f>
        <v>2.1630574354711645E-2</v>
      </c>
      <c r="K38" s="12">
        <f>VLOOKUP(A38,'[1]Исходные данные'!$A:$BF,'[1]Исходные данные'!$BE$3,0)</f>
        <v>51</v>
      </c>
      <c r="L38" s="14">
        <f>VLOOKUP(A38,'[1]Исходные данные'!$A:$BF,'[1]Исходные данные'!$AY$3,0)+100%</f>
        <v>0.91750944095575904</v>
      </c>
      <c r="M38" s="12">
        <f>VLOOKUP(A38,'[1]Исходные данные'!$A:$BF,'[1]Исходные данные'!$BA$3,0)</f>
        <v>31</v>
      </c>
      <c r="N38" s="13">
        <f>VLOOKUP(A38,'[1]Исходные данные'!$A:$BF,'[1]Исходные данные'!$BF$3,0)</f>
        <v>276</v>
      </c>
      <c r="O38" s="15">
        <f t="shared" si="0"/>
        <v>36</v>
      </c>
      <c r="P38" t="s">
        <v>99</v>
      </c>
      <c r="Q38">
        <f>VLOOKUP(A38,'[1]Исходные данные'!A:BK,63,0)</f>
        <v>0</v>
      </c>
    </row>
    <row r="39" spans="1:17" x14ac:dyDescent="0.25">
      <c r="A39" s="6" t="s">
        <v>44</v>
      </c>
      <c r="B39" s="8">
        <f>VLOOKUP(A39,'[1]Исходные данные'!$A:$BF,'[1]Исходные данные'!$P$3,0)</f>
        <v>6.1705349866457183E-2</v>
      </c>
      <c r="C39" s="12">
        <f>VLOOKUP(A39,'[1]Исходные данные'!$A:$BF,'[1]Исходные данные'!$AL$3,0)</f>
        <v>70</v>
      </c>
      <c r="D39" s="9">
        <f>VLOOKUP(A39,'[1]Исходные данные'!$A:$BF,'[1]Исходные данные'!$O$3,0)</f>
        <v>75052.489047120776</v>
      </c>
      <c r="E39" s="12">
        <f>VLOOKUP(A39,'[1]Исходные данные'!$A:$BF,'[1]Исходные данные'!$AP$3,0)</f>
        <v>51</v>
      </c>
      <c r="F39" s="10">
        <f>VLOOKUP(A39,'[1]Исходные данные'!$A:$BF,'[1]Исходные данные'!$AQ$3,0)</f>
        <v>6.5666155856821659E-2</v>
      </c>
      <c r="G39" s="12">
        <f>VLOOKUP(A39,'[1]Исходные данные'!$A:$BF,'[1]Исходные данные'!$AT$3,0)</f>
        <v>25</v>
      </c>
      <c r="H39" s="11">
        <f>VLOOKUP(A39,'[1]Исходные данные'!$A:$BF,'[1]Исходные данные'!$AU$3,0)</f>
        <v>1.110706637787013</v>
      </c>
      <c r="I39" s="12">
        <f>VLOOKUP(A39,'[1]Исходные данные'!$A:$BF,'[1]Исходные данные'!$AX$3,0)</f>
        <v>39</v>
      </c>
      <c r="J39" s="10">
        <f>VLOOKUP(A39,'[1]Исходные данные'!$A:$BF,'[1]Исходные данные'!$BC$3,0)</f>
        <v>4.9393339203609672E-2</v>
      </c>
      <c r="K39" s="12">
        <f>VLOOKUP(A39,'[1]Исходные данные'!$A:$BF,'[1]Исходные данные'!$BE$3,0)</f>
        <v>74</v>
      </c>
      <c r="L39" s="14">
        <f>VLOOKUP(A39,'[1]Исходные данные'!$A:$BF,'[1]Исходные данные'!$AY$3,0)+100%</f>
        <v>0.82932434150600387</v>
      </c>
      <c r="M39" s="12">
        <f>VLOOKUP(A39,'[1]Исходные данные'!$A:$BF,'[1]Исходные данные'!$BA$3,0)</f>
        <v>17</v>
      </c>
      <c r="N39" s="13">
        <f>VLOOKUP(A39,'[1]Исходные данные'!$A:$BF,'[1]Исходные данные'!$BF$3,0)</f>
        <v>276</v>
      </c>
      <c r="O39" s="15">
        <f t="shared" si="0"/>
        <v>36</v>
      </c>
      <c r="P39" t="s">
        <v>112</v>
      </c>
      <c r="Q39">
        <f>VLOOKUP(A39,'[1]Исходные данные'!A:BK,63,0)</f>
        <v>0</v>
      </c>
    </row>
    <row r="40" spans="1:17" x14ac:dyDescent="0.25">
      <c r="A40" s="6" t="s">
        <v>45</v>
      </c>
      <c r="B40" s="8">
        <f>VLOOKUP(A40,'[1]Исходные данные'!$A:$BF,'[1]Исходные данные'!$P$3,0)</f>
        <v>6.2103855660197153E-2</v>
      </c>
      <c r="C40" s="12">
        <f>VLOOKUP(A40,'[1]Исходные данные'!$A:$BF,'[1]Исходные данные'!$AL$3,0)</f>
        <v>71</v>
      </c>
      <c r="D40" s="9">
        <f>VLOOKUP(A40,'[1]Исходные данные'!$A:$BF,'[1]Исходные данные'!$O$3,0)</f>
        <v>93471.058160126762</v>
      </c>
      <c r="E40" s="12">
        <f>VLOOKUP(A40,'[1]Исходные данные'!$A:$BF,'[1]Исходные данные'!$AP$3,0)</f>
        <v>69</v>
      </c>
      <c r="F40" s="10">
        <f>VLOOKUP(A40,'[1]Исходные данные'!$A:$BF,'[1]Исходные данные'!$AQ$3,0)</f>
        <v>0.37927247504913109</v>
      </c>
      <c r="G40" s="12">
        <f>VLOOKUP(A40,'[1]Исходные данные'!$A:$BF,'[1]Исходные данные'!$AT$3,0)</f>
        <v>82</v>
      </c>
      <c r="H40" s="11">
        <f>VLOOKUP(A40,'[1]Исходные данные'!$A:$BF,'[1]Исходные данные'!$AU$3,0)</f>
        <v>0.74998903355047553</v>
      </c>
      <c r="I40" s="12">
        <f>VLOOKUP(A40,'[1]Исходные данные'!$A:$BF,'[1]Исходные данные'!$AX$3,0)</f>
        <v>6</v>
      </c>
      <c r="J40" s="10">
        <f>VLOOKUP(A40,'[1]Исходные данные'!$A:$BF,'[1]Исходные данные'!$BC$3,0)</f>
        <v>-6.9099527826081572E-2</v>
      </c>
      <c r="K40" s="12">
        <f>VLOOKUP(A40,'[1]Исходные данные'!$A:$BF,'[1]Исходные данные'!$BE$3,0)</f>
        <v>8</v>
      </c>
      <c r="L40" s="14">
        <f>VLOOKUP(A40,'[1]Исходные данные'!$A:$BF,'[1]Исходные данные'!$AY$3,0)+100%</f>
        <v>0.97540098406712028</v>
      </c>
      <c r="M40" s="12">
        <f>VLOOKUP(A40,'[1]Исходные данные'!$A:$BF,'[1]Исходные данные'!$BA$3,0)</f>
        <v>37</v>
      </c>
      <c r="N40" s="13">
        <f>VLOOKUP(A40,'[1]Исходные данные'!$A:$BF,'[1]Исходные данные'!$BF$3,0)</f>
        <v>273</v>
      </c>
      <c r="O40" s="15">
        <f t="shared" si="0"/>
        <v>38</v>
      </c>
      <c r="P40" t="s">
        <v>111</v>
      </c>
      <c r="Q40">
        <f>VLOOKUP(A40,'[1]Исходные данные'!A:BK,63,0)</f>
        <v>0</v>
      </c>
    </row>
    <row r="41" spans="1:17" x14ac:dyDescent="0.25">
      <c r="A41" s="6" t="s">
        <v>36</v>
      </c>
      <c r="B41" s="8">
        <f>VLOOKUP(A41,'[1]Исходные данные'!$A:$BF,'[1]Исходные данные'!$P$3,0)</f>
        <v>5.9136263665178858E-2</v>
      </c>
      <c r="C41" s="12">
        <f>VLOOKUP(A41,'[1]Исходные данные'!$A:$BF,'[1]Исходные данные'!$AL$3,0)</f>
        <v>57</v>
      </c>
      <c r="D41" s="9">
        <f>VLOOKUP(A41,'[1]Исходные данные'!$A:$BF,'[1]Исходные данные'!$O$3,0)</f>
        <v>72228.92778423462</v>
      </c>
      <c r="E41" s="12">
        <f>VLOOKUP(A41,'[1]Исходные данные'!$A:$BF,'[1]Исходные данные'!$AP$3,0)</f>
        <v>44</v>
      </c>
      <c r="F41" s="10">
        <f>VLOOKUP(A41,'[1]Исходные данные'!$A:$BF,'[1]Исходные данные'!$AQ$3,0)</f>
        <v>6.3345810538439393E-2</v>
      </c>
      <c r="G41" s="12">
        <f>VLOOKUP(A41,'[1]Исходные данные'!$A:$BF,'[1]Исходные данные'!$AT$3,0)</f>
        <v>21</v>
      </c>
      <c r="H41" s="11">
        <f>VLOOKUP(A41,'[1]Исходные данные'!$A:$BF,'[1]Исходные данные'!$AU$3,0)</f>
        <v>1.18290038919511</v>
      </c>
      <c r="I41" s="12">
        <f>VLOOKUP(A41,'[1]Исходные данные'!$A:$BF,'[1]Исходные данные'!$AX$3,0)</f>
        <v>44</v>
      </c>
      <c r="J41" s="10">
        <f>VLOOKUP(A41,'[1]Исходные данные'!$A:$BF,'[1]Исходные данные'!$BC$3,0)</f>
        <v>1.1537339498303567E-2</v>
      </c>
      <c r="K41" s="12">
        <f>VLOOKUP(A41,'[1]Исходные данные'!$A:$BF,'[1]Исходные данные'!$BE$3,0)</f>
        <v>39</v>
      </c>
      <c r="L41" s="14">
        <f>VLOOKUP(A41,'[1]Исходные данные'!$A:$BF,'[1]Исходные данные'!$AY$3,0)+100%</f>
        <v>1.4141851433996304</v>
      </c>
      <c r="M41" s="12">
        <f>VLOOKUP(A41,'[1]Исходные данные'!$A:$BF,'[1]Исходные данные'!$BA$3,0)</f>
        <v>68</v>
      </c>
      <c r="N41" s="13">
        <f>VLOOKUP(A41,'[1]Исходные данные'!$A:$BF,'[1]Исходные данные'!$BF$3,0)</f>
        <v>273</v>
      </c>
      <c r="O41" s="15">
        <f t="shared" si="0"/>
        <v>38</v>
      </c>
      <c r="P41" t="s">
        <v>113</v>
      </c>
      <c r="Q41">
        <f>VLOOKUP(A41,'[1]Исходные данные'!A:BK,63,0)</f>
        <v>0</v>
      </c>
    </row>
    <row r="42" spans="1:17" x14ac:dyDescent="0.25">
      <c r="A42" s="6" t="s">
        <v>24</v>
      </c>
      <c r="B42" s="8">
        <f>VLOOKUP(A42,'[1]Исходные данные'!$A:$BF,'[1]Исходные данные'!$P$3,0)</f>
        <v>4.5351562499999998E-2</v>
      </c>
      <c r="C42" s="12">
        <f>VLOOKUP(A42,'[1]Исходные данные'!$A:$BF,'[1]Исходные данные'!$AL$3,0)</f>
        <v>14</v>
      </c>
      <c r="D42" s="9">
        <f>VLOOKUP(A42,'[1]Исходные данные'!$A:$BF,'[1]Исходные данные'!$O$3,0)</f>
        <v>74784.971141257542</v>
      </c>
      <c r="E42" s="12">
        <f>VLOOKUP(A42,'[1]Исходные данные'!$A:$BF,'[1]Исходные данные'!$AP$3,0)</f>
        <v>51</v>
      </c>
      <c r="F42" s="10">
        <f>VLOOKUP(A42,'[1]Исходные данные'!$A:$BF,'[1]Исходные данные'!$AQ$3,0)</f>
        <v>0.16542517391169953</v>
      </c>
      <c r="G42" s="12">
        <f>VLOOKUP(A42,'[1]Исходные данные'!$A:$BF,'[1]Исходные данные'!$AT$3,0)</f>
        <v>66</v>
      </c>
      <c r="H42" s="11">
        <f>VLOOKUP(A42,'[1]Исходные данные'!$A:$BF,'[1]Исходные данные'!$AU$3,0)</f>
        <v>1.5341047658258733</v>
      </c>
      <c r="I42" s="12">
        <f>VLOOKUP(A42,'[1]Исходные данные'!$A:$BF,'[1]Исходные данные'!$AX$3,0)</f>
        <v>75</v>
      </c>
      <c r="J42" s="10">
        <f>VLOOKUP(A42,'[1]Исходные данные'!$A:$BF,'[1]Исходные данные'!$BC$3,0)</f>
        <v>-3.2174824610918473E-2</v>
      </c>
      <c r="K42" s="12">
        <f>VLOOKUP(A42,'[1]Исходные данные'!$A:$BF,'[1]Исходные данные'!$BE$3,0)</f>
        <v>14</v>
      </c>
      <c r="L42" s="14">
        <f>VLOOKUP(A42,'[1]Исходные данные'!$A:$BF,'[1]Исходные данные'!$AY$3,0)+100%</f>
        <v>1.0777600097585132</v>
      </c>
      <c r="M42" s="12">
        <f>VLOOKUP(A42,'[1]Исходные данные'!$A:$BF,'[1]Исходные данные'!$BA$3,0)</f>
        <v>52</v>
      </c>
      <c r="N42" s="13">
        <f>VLOOKUP(A42,'[1]Исходные данные'!$A:$BF,'[1]Исходные данные'!$BF$3,0)</f>
        <v>272</v>
      </c>
      <c r="O42" s="15">
        <f t="shared" si="0"/>
        <v>40</v>
      </c>
      <c r="P42" t="s">
        <v>109</v>
      </c>
      <c r="Q42">
        <f>VLOOKUP(A42,'[1]Исходные данные'!A:BK,63,0)</f>
        <v>0</v>
      </c>
    </row>
    <row r="43" spans="1:17" x14ac:dyDescent="0.25">
      <c r="A43" s="6" t="s">
        <v>59</v>
      </c>
      <c r="B43" s="8">
        <f>VLOOKUP(A43,'[1]Исходные данные'!$A:$BF,'[1]Исходные данные'!$P$3,0)</f>
        <v>6.8118345117292742E-2</v>
      </c>
      <c r="C43" s="12">
        <f>VLOOKUP(A43,'[1]Исходные данные'!$A:$BF,'[1]Исходные данные'!$AL$3,0)</f>
        <v>78</v>
      </c>
      <c r="D43" s="9">
        <f>VLOOKUP(A43,'[1]Исходные данные'!$A:$BF,'[1]Исходные данные'!$O$3,0)</f>
        <v>69721.175898927075</v>
      </c>
      <c r="E43" s="12">
        <f>VLOOKUP(A43,'[1]Исходные данные'!$A:$BF,'[1]Исходные данные'!$AP$3,0)</f>
        <v>38</v>
      </c>
      <c r="F43" s="10">
        <f>VLOOKUP(A43,'[1]Исходные данные'!$A:$BF,'[1]Исходные данные'!$AQ$3,0)</f>
        <v>7.3752514634035662E-2</v>
      </c>
      <c r="G43" s="12">
        <f>VLOOKUP(A43,'[1]Исходные данные'!$A:$BF,'[1]Исходные данные'!$AT$3,0)</f>
        <v>31</v>
      </c>
      <c r="H43" s="11">
        <f>VLOOKUP(A43,'[1]Исходные данные'!$A:$BF,'[1]Исходные данные'!$AU$3,0)</f>
        <v>0.79636986112531705</v>
      </c>
      <c r="I43" s="12">
        <f>VLOOKUP(A43,'[1]Исходные данные'!$A:$BF,'[1]Исходные данные'!$AX$3,0)</f>
        <v>11</v>
      </c>
      <c r="J43" s="10">
        <f>VLOOKUP(A43,'[1]Исходные данные'!$A:$BF,'[1]Исходные данные'!$BC$3,0)</f>
        <v>2.4512773960944843E-2</v>
      </c>
      <c r="K43" s="12">
        <f>VLOOKUP(A43,'[1]Исходные данные'!$A:$BF,'[1]Исходные данные'!$BE$3,0)</f>
        <v>55</v>
      </c>
      <c r="L43" s="14">
        <f>VLOOKUP(A43,'[1]Исходные данные'!$A:$BF,'[1]Исходные данные'!$AY$3,0)+100%</f>
        <v>1.0930123796428803</v>
      </c>
      <c r="M43" s="12">
        <f>VLOOKUP(A43,'[1]Исходные данные'!$A:$BF,'[1]Исходные данные'!$BA$3,0)</f>
        <v>54</v>
      </c>
      <c r="N43" s="13">
        <f>VLOOKUP(A43,'[1]Исходные данные'!$A:$BF,'[1]Исходные данные'!$BF$3,0)</f>
        <v>267</v>
      </c>
      <c r="O43" s="15">
        <f t="shared" si="0"/>
        <v>41</v>
      </c>
      <c r="P43" t="s">
        <v>114</v>
      </c>
      <c r="Q43" t="str">
        <f>VLOOKUP(A43,'[1]Исходные данные'!A:BK,63,0)</f>
        <v>*</v>
      </c>
    </row>
    <row r="44" spans="1:17" x14ac:dyDescent="0.25">
      <c r="A44" s="6" t="s">
        <v>9</v>
      </c>
      <c r="B44" s="8">
        <f>VLOOKUP(A44,'[1]Исходные данные'!$A:$BF,'[1]Исходные данные'!$P$3,0)</f>
        <v>5.4085088806278395E-2</v>
      </c>
      <c r="C44" s="12">
        <f>VLOOKUP(A44,'[1]Исходные данные'!$A:$BF,'[1]Исходные данные'!$AL$3,0)</f>
        <v>43</v>
      </c>
      <c r="D44" s="9">
        <f>VLOOKUP(A44,'[1]Исходные данные'!$A:$BF,'[1]Исходные данные'!$O$3,0)</f>
        <v>64283.065486864216</v>
      </c>
      <c r="E44" s="12">
        <f>VLOOKUP(A44,'[1]Исходные данные'!$A:$BF,'[1]Исходные данные'!$AP$3,0)</f>
        <v>27</v>
      </c>
      <c r="F44" s="10">
        <f>VLOOKUP(A44,'[1]Исходные данные'!$A:$BF,'[1]Исходные данные'!$AQ$3,0)</f>
        <v>0.36119927218467218</v>
      </c>
      <c r="G44" s="12">
        <f>VLOOKUP(A44,'[1]Исходные данные'!$A:$BF,'[1]Исходные данные'!$AT$3,0)</f>
        <v>81</v>
      </c>
      <c r="H44" s="11">
        <f>VLOOKUP(A44,'[1]Исходные данные'!$A:$BF,'[1]Исходные данные'!$AU$3,0)</f>
        <v>1.2165890764056231</v>
      </c>
      <c r="I44" s="12">
        <f>VLOOKUP(A44,'[1]Исходные данные'!$A:$BF,'[1]Исходные данные'!$AX$3,0)</f>
        <v>52</v>
      </c>
      <c r="J44" s="10">
        <f>VLOOKUP(A44,'[1]Исходные данные'!$A:$BF,'[1]Исходные данные'!$BC$3,0)</f>
        <v>-3.4869679515265505E-2</v>
      </c>
      <c r="K44" s="12">
        <f>VLOOKUP(A44,'[1]Исходные данные'!$A:$BF,'[1]Исходные данные'!$BE$3,0)</f>
        <v>11</v>
      </c>
      <c r="L44" s="14">
        <f>VLOOKUP(A44,'[1]Исходные данные'!$A:$BF,'[1]Исходные данные'!$AY$3,0)+100%</f>
        <v>1.0392811375524402</v>
      </c>
      <c r="M44" s="12">
        <f>VLOOKUP(A44,'[1]Исходные данные'!$A:$BF,'[1]Исходные данные'!$BA$3,0)</f>
        <v>49</v>
      </c>
      <c r="N44" s="13">
        <f>VLOOKUP(A44,'[1]Исходные данные'!$A:$BF,'[1]Исходные данные'!$BF$3,0)</f>
        <v>263</v>
      </c>
      <c r="O44" s="15">
        <f t="shared" si="0"/>
        <v>42</v>
      </c>
      <c r="P44" t="s">
        <v>112</v>
      </c>
      <c r="Q44">
        <f>VLOOKUP(A44,'[1]Исходные данные'!A:BK,63,0)</f>
        <v>0</v>
      </c>
    </row>
    <row r="45" spans="1:17" x14ac:dyDescent="0.25">
      <c r="A45" s="6" t="s">
        <v>61</v>
      </c>
      <c r="B45" s="8">
        <f>VLOOKUP(A45,'[1]Исходные данные'!$A:$BF,'[1]Исходные данные'!$P$3,0)</f>
        <v>4.7426402143383277E-2</v>
      </c>
      <c r="C45" s="12">
        <f>VLOOKUP(A45,'[1]Исходные данные'!$A:$BF,'[1]Исходные данные'!$AL$3,0)</f>
        <v>19</v>
      </c>
      <c r="D45" s="9">
        <f>VLOOKUP(A45,'[1]Исходные данные'!$A:$BF,'[1]Исходные данные'!$O$3,0)</f>
        <v>75997.684761400902</v>
      </c>
      <c r="E45" s="12">
        <f>VLOOKUP(A45,'[1]Исходные данные'!$A:$BF,'[1]Исходные данные'!$AP$3,0)</f>
        <v>54</v>
      </c>
      <c r="F45" s="10">
        <f>VLOOKUP(A45,'[1]Исходные данные'!$A:$BF,'[1]Исходные данные'!$AQ$3,0)</f>
        <v>0.24490452401260993</v>
      </c>
      <c r="G45" s="12">
        <f>VLOOKUP(A45,'[1]Исходные данные'!$A:$BF,'[1]Исходные данные'!$AT$3,0)</f>
        <v>75</v>
      </c>
      <c r="H45" s="10">
        <f>VLOOKUP(A45,'[1]Исходные данные'!$A:$BF,'[1]Исходные данные'!$AU$3,0)</f>
        <v>1.0782768093807134</v>
      </c>
      <c r="I45" s="12">
        <f>VLOOKUP(A45,'[1]Исходные данные'!$A:$BF,'[1]Исходные данные'!$AX$3,0)</f>
        <v>33</v>
      </c>
      <c r="J45" s="10">
        <f>VLOOKUP(A45,'[1]Исходные данные'!$A:$BF,'[1]Исходные данные'!$BC$3,0)</f>
        <v>8.491103602699817E-3</v>
      </c>
      <c r="K45" s="12">
        <f>VLOOKUP(A45,'[1]Исходные данные'!$A:$BF,'[1]Исходные данные'!$BE$3,0)</f>
        <v>37</v>
      </c>
      <c r="L45" s="14">
        <f>VLOOKUP(A45,'[1]Исходные данные'!$A:$BF,'[1]Исходные данные'!$AY$3,0)+100%</f>
        <v>1.0007722896219728</v>
      </c>
      <c r="M45" s="12">
        <f>VLOOKUP(A45,'[1]Исходные данные'!$A:$BF,'[1]Исходные данные'!$BA$3,0)</f>
        <v>40</v>
      </c>
      <c r="N45" s="13">
        <f>VLOOKUP(A45,'[1]Исходные данные'!$A:$BF,'[1]Исходные данные'!$BF$3,0)</f>
        <v>258</v>
      </c>
      <c r="O45" s="15">
        <f t="shared" si="0"/>
        <v>43</v>
      </c>
      <c r="P45" t="s">
        <v>114</v>
      </c>
      <c r="Q45">
        <f>VLOOKUP(A45,'[1]Исходные данные'!A:BK,63,0)</f>
        <v>0</v>
      </c>
    </row>
    <row r="46" spans="1:17" x14ac:dyDescent="0.25">
      <c r="A46" s="6" t="s">
        <v>71</v>
      </c>
      <c r="B46" s="8">
        <f>VLOOKUP(A46,'[1]Исходные данные'!$A:$BF,'[1]Исходные данные'!$P$3,0)</f>
        <v>5.2323721972738588E-2</v>
      </c>
      <c r="C46" s="12">
        <f>VLOOKUP(A46,'[1]Исходные данные'!$A:$BF,'[1]Исходные данные'!$AL$3,0)</f>
        <v>36</v>
      </c>
      <c r="D46" s="9">
        <f>VLOOKUP(A46,'[1]Исходные данные'!$A:$BF,'[1]Исходные данные'!$O$3,0)</f>
        <v>64759.207321681177</v>
      </c>
      <c r="E46" s="12">
        <f>VLOOKUP(A46,'[1]Исходные данные'!$A:$BF,'[1]Исходные данные'!$AP$3,0)</f>
        <v>27</v>
      </c>
      <c r="F46" s="10">
        <f>VLOOKUP(A46,'[1]Исходные данные'!$A:$BF,'[1]Исходные данные'!$AQ$3,0)</f>
        <v>6.4086127715711247E-2</v>
      </c>
      <c r="G46" s="12">
        <f>VLOOKUP(A46,'[1]Исходные данные'!$A:$BF,'[1]Исходные данные'!$AT$3,0)</f>
        <v>21</v>
      </c>
      <c r="H46" s="11">
        <f>VLOOKUP(A46,'[1]Исходные данные'!$A:$BF,'[1]Исходные данные'!$AU$3,0)</f>
        <v>1.4811457945328577</v>
      </c>
      <c r="I46" s="12">
        <f>VLOOKUP(A46,'[1]Исходные данные'!$A:$BF,'[1]Исходные данные'!$AX$3,0)</f>
        <v>70</v>
      </c>
      <c r="J46" s="10">
        <f>VLOOKUP(A46,'[1]Исходные данные'!$A:$BF,'[1]Исходные данные'!$BC$3,0)</f>
        <v>3.4736396293423684E-2</v>
      </c>
      <c r="K46" s="12">
        <f>VLOOKUP(A46,'[1]Исходные данные'!$A:$BF,'[1]Исходные данные'!$BE$3,0)</f>
        <v>65</v>
      </c>
      <c r="L46" s="14">
        <f>VLOOKUP(A46,'[1]Исходные данные'!$A:$BF,'[1]Исходные данные'!$AY$3,0)+100%</f>
        <v>0.95796236194588913</v>
      </c>
      <c r="M46" s="12">
        <f>VLOOKUP(A46,'[1]Исходные данные'!$A:$BF,'[1]Исходные данные'!$BA$3,0)</f>
        <v>36</v>
      </c>
      <c r="N46" s="13">
        <f>VLOOKUP(A46,'[1]Исходные данные'!$A:$BF,'[1]Исходные данные'!$BF$3,0)</f>
        <v>255</v>
      </c>
      <c r="O46" s="15">
        <f t="shared" si="0"/>
        <v>44</v>
      </c>
      <c r="P46" t="s">
        <v>112</v>
      </c>
      <c r="Q46">
        <f>VLOOKUP(A46,'[1]Исходные данные'!A:BK,63,0)</f>
        <v>0</v>
      </c>
    </row>
    <row r="47" spans="1:17" x14ac:dyDescent="0.25">
      <c r="A47" s="6" t="s">
        <v>77</v>
      </c>
      <c r="B47" s="8">
        <f>VLOOKUP(A47,'[1]Исходные данные'!$A:$BF,'[1]Исходные данные'!$P$3,0)</f>
        <v>6.3799752420723443E-2</v>
      </c>
      <c r="C47" s="12">
        <f>VLOOKUP(A47,'[1]Исходные данные'!$A:$BF,'[1]Исходные данные'!$AL$3,0)</f>
        <v>73</v>
      </c>
      <c r="D47" s="9">
        <f>VLOOKUP(A47,'[1]Исходные данные'!$A:$BF,'[1]Исходные данные'!$O$3,0)</f>
        <v>102469.1967277767</v>
      </c>
      <c r="E47" s="12">
        <f>VLOOKUP(A47,'[1]Исходные данные'!$A:$BF,'[1]Исходные данные'!$AP$3,0)</f>
        <v>73</v>
      </c>
      <c r="F47" s="10">
        <f>VLOOKUP(A47,'[1]Исходные данные'!$A:$BF,'[1]Исходные данные'!$AQ$3,0)</f>
        <v>7.865066375704674E-2</v>
      </c>
      <c r="G47" s="12">
        <f>VLOOKUP(A47,'[1]Исходные данные'!$A:$BF,'[1]Исходные данные'!$AT$3,0)</f>
        <v>31</v>
      </c>
      <c r="H47" s="11">
        <f>VLOOKUP(A47,'[1]Исходные данные'!$A:$BF,'[1]Исходные данные'!$AU$3,0)</f>
        <v>0.62780059182171033</v>
      </c>
      <c r="I47" s="12">
        <f>VLOOKUP(A47,'[1]Исходные данные'!$A:$BF,'[1]Исходные данные'!$AX$3,0)</f>
        <v>3</v>
      </c>
      <c r="J47" s="10">
        <f>VLOOKUP(A47,'[1]Исходные данные'!$A:$BF,'[1]Исходные данные'!$BC$3,0)</f>
        <v>-0.21493942660706075</v>
      </c>
      <c r="K47" s="12">
        <f>VLOOKUP(A47,'[1]Исходные данные'!$A:$BF,'[1]Исходные данные'!$BE$3,0)</f>
        <v>1</v>
      </c>
      <c r="L47" s="14">
        <f>VLOOKUP(A47,'[1]Исходные данные'!$A:$BF,'[1]Исходные данные'!$AY$3,0)+100%</f>
        <v>1.5572226206819884</v>
      </c>
      <c r="M47" s="12">
        <f>VLOOKUP(A47,'[1]Исходные данные'!$A:$BF,'[1]Исходные данные'!$BA$3,0)</f>
        <v>73</v>
      </c>
      <c r="N47" s="13">
        <f>VLOOKUP(A47,'[1]Исходные данные'!$A:$BF,'[1]Исходные данные'!$BF$3,0)</f>
        <v>254</v>
      </c>
      <c r="O47" s="15">
        <f t="shared" si="0"/>
        <v>45</v>
      </c>
      <c r="P47" t="s">
        <v>114</v>
      </c>
      <c r="Q47">
        <f>VLOOKUP(A47,'[1]Исходные данные'!A:BK,63,0)</f>
        <v>0</v>
      </c>
    </row>
    <row r="48" spans="1:17" x14ac:dyDescent="0.25">
      <c r="A48" s="6" t="s">
        <v>35</v>
      </c>
      <c r="B48" s="8">
        <f>VLOOKUP(A48,'[1]Исходные данные'!$A:$BF,'[1]Исходные данные'!$P$3,0)</f>
        <v>3.1989501183569843E-2</v>
      </c>
      <c r="C48" s="12">
        <f>VLOOKUP(A48,'[1]Исходные данные'!$A:$BF,'[1]Исходные данные'!$AL$3,0)</f>
        <v>4</v>
      </c>
      <c r="D48" s="9">
        <f>VLOOKUP(A48,'[1]Исходные данные'!$A:$BF,'[1]Исходные данные'!$O$3,0)</f>
        <v>88154.008740127261</v>
      </c>
      <c r="E48" s="12">
        <f>VLOOKUP(A48,'[1]Исходные данные'!$A:$BF,'[1]Исходные данные'!$AP$3,0)</f>
        <v>65</v>
      </c>
      <c r="F48" s="10">
        <f>VLOOKUP(A48,'[1]Исходные данные'!$A:$BF,'[1]Исходные данные'!$AQ$3,0)</f>
        <v>0.1765401908968999</v>
      </c>
      <c r="G48" s="12">
        <f>VLOOKUP(A48,'[1]Исходные данные'!$A:$BF,'[1]Исходные данные'!$AT$3,0)</f>
        <v>69</v>
      </c>
      <c r="H48" s="11">
        <f>VLOOKUP(A48,'[1]Исходные данные'!$A:$BF,'[1]Исходные данные'!$AU$3,0)</f>
        <v>1.2725656365288438</v>
      </c>
      <c r="I48" s="12">
        <f>VLOOKUP(A48,'[1]Исходные данные'!$A:$BF,'[1]Исходные данные'!$AX$3,0)</f>
        <v>55</v>
      </c>
      <c r="J48" s="10">
        <f>VLOOKUP(A48,'[1]Исходные данные'!$A:$BF,'[1]Исходные данные'!$BC$3,0)</f>
        <v>-8.2847466631250422E-2</v>
      </c>
      <c r="K48" s="12">
        <f>VLOOKUP(A48,'[1]Исходные данные'!$A:$BF,'[1]Исходные данные'!$BE$3,0)</f>
        <v>6</v>
      </c>
      <c r="L48" s="14">
        <f>VLOOKUP(A48,'[1]Исходные данные'!$A:$BF,'[1]Исходные данные'!$AY$3,0)+100%</f>
        <v>1.0818222104629767</v>
      </c>
      <c r="M48" s="12">
        <f>VLOOKUP(A48,'[1]Исходные данные'!$A:$BF,'[1]Исходные данные'!$BA$3,0)</f>
        <v>53</v>
      </c>
      <c r="N48" s="13">
        <f>VLOOKUP(A48,'[1]Исходные данные'!$A:$BF,'[1]Исходные данные'!$BF$3,0)</f>
        <v>252</v>
      </c>
      <c r="O48" s="15">
        <f t="shared" si="0"/>
        <v>46</v>
      </c>
      <c r="P48" t="s">
        <v>109</v>
      </c>
      <c r="Q48">
        <f>VLOOKUP(A48,'[1]Исходные данные'!A:BK,63,0)</f>
        <v>0</v>
      </c>
    </row>
    <row r="49" spans="1:17" x14ac:dyDescent="0.25">
      <c r="A49" s="6" t="s">
        <v>30</v>
      </c>
      <c r="B49" s="8">
        <f>VLOOKUP(A49,'[1]Исходные данные'!$A:$BF,'[1]Исходные данные'!$P$3,0)</f>
        <v>5.087040840916654E-2</v>
      </c>
      <c r="C49" s="12">
        <f>VLOOKUP(A49,'[1]Исходные данные'!$A:$BF,'[1]Исходные данные'!$AL$3,0)</f>
        <v>32</v>
      </c>
      <c r="D49" s="9">
        <f>VLOOKUP(A49,'[1]Исходные данные'!$A:$BF,'[1]Исходные данные'!$O$3,0)</f>
        <v>83437.986145950854</v>
      </c>
      <c r="E49" s="12">
        <f>VLOOKUP(A49,'[1]Исходные данные'!$A:$BF,'[1]Исходные данные'!$AP$3,0)</f>
        <v>61</v>
      </c>
      <c r="F49" s="10">
        <f>VLOOKUP(A49,'[1]Исходные данные'!$A:$BF,'[1]Исходные данные'!$AQ$3,0)</f>
        <v>0.16962459224857632</v>
      </c>
      <c r="G49" s="12">
        <f>VLOOKUP(A49,'[1]Исходные данные'!$A:$BF,'[1]Исходные данные'!$AT$3,0)</f>
        <v>69</v>
      </c>
      <c r="H49" s="11">
        <f>VLOOKUP(A49,'[1]Исходные данные'!$A:$BF,'[1]Исходные данные'!$AU$3,0)</f>
        <v>0.66081877546789713</v>
      </c>
      <c r="I49" s="12">
        <f>VLOOKUP(A49,'[1]Исходные данные'!$A:$BF,'[1]Исходные данные'!$AX$3,0)</f>
        <v>4</v>
      </c>
      <c r="J49" s="10">
        <f>VLOOKUP(A49,'[1]Исходные данные'!$A:$BF,'[1]Исходные данные'!$BC$3,0)</f>
        <v>-2.118409449787749E-2</v>
      </c>
      <c r="K49" s="12">
        <f>VLOOKUP(A49,'[1]Исходные данные'!$A:$BF,'[1]Исходные данные'!$BE$3,0)</f>
        <v>19</v>
      </c>
      <c r="L49" s="14">
        <f>VLOOKUP(A49,'[1]Исходные данные'!$A:$BF,'[1]Исходные данные'!$AY$3,0)+100%</f>
        <v>1.2450860753408546</v>
      </c>
      <c r="M49" s="12">
        <f>VLOOKUP(A49,'[1]Исходные данные'!$A:$BF,'[1]Исходные данные'!$BA$3,0)</f>
        <v>62</v>
      </c>
      <c r="N49" s="13">
        <f>VLOOKUP(A49,'[1]Исходные данные'!$A:$BF,'[1]Исходные данные'!$BF$3,0)</f>
        <v>247</v>
      </c>
      <c r="O49" s="15">
        <f t="shared" si="0"/>
        <v>47</v>
      </c>
      <c r="P49" t="s">
        <v>114</v>
      </c>
      <c r="Q49">
        <f>VLOOKUP(A49,'[1]Исходные данные'!A:BK,63,0)</f>
        <v>0</v>
      </c>
    </row>
    <row r="50" spans="1:17" x14ac:dyDescent="0.25">
      <c r="A50" s="6" t="s">
        <v>54</v>
      </c>
      <c r="B50" s="8">
        <f>VLOOKUP(A50,'[1]Исходные данные'!$A:$BF,'[1]Исходные данные'!$P$3,0)</f>
        <v>4.9767170648469798E-2</v>
      </c>
      <c r="C50" s="12">
        <f>VLOOKUP(A50,'[1]Исходные данные'!$A:$BF,'[1]Исходные данные'!$AL$3,0)</f>
        <v>29</v>
      </c>
      <c r="D50" s="9">
        <f>VLOOKUP(A50,'[1]Исходные данные'!$A:$BF,'[1]Исходные данные'!$O$3,0)</f>
        <v>69585.03933151887</v>
      </c>
      <c r="E50" s="12">
        <f>VLOOKUP(A50,'[1]Исходные данные'!$A:$BF,'[1]Исходные данные'!$AP$3,0)</f>
        <v>38</v>
      </c>
      <c r="F50" s="10">
        <f>VLOOKUP(A50,'[1]Исходные данные'!$A:$BF,'[1]Исходные данные'!$AQ$3,0)</f>
        <v>0.10498171546785594</v>
      </c>
      <c r="G50" s="12">
        <f>VLOOKUP(A50,'[1]Исходные данные'!$A:$BF,'[1]Исходные данные'!$AT$3,0)</f>
        <v>42</v>
      </c>
      <c r="H50" s="11">
        <f>VLOOKUP(A50,'[1]Исходные данные'!$A:$BF,'[1]Исходные данные'!$AU$3,0)</f>
        <v>1.4748856650581064</v>
      </c>
      <c r="I50" s="12">
        <f>VLOOKUP(A50,'[1]Исходные данные'!$A:$BF,'[1]Исходные данные'!$AX$3,0)</f>
        <v>67</v>
      </c>
      <c r="J50" s="10">
        <f>VLOOKUP(A50,'[1]Исходные данные'!$A:$BF,'[1]Исходные данные'!$BC$3,0)</f>
        <v>2.7575472334574472E-2</v>
      </c>
      <c r="K50" s="12">
        <f>VLOOKUP(A50,'[1]Исходные данные'!$A:$BF,'[1]Исходные данные'!$BE$3,0)</f>
        <v>59</v>
      </c>
      <c r="L50" s="14">
        <f>VLOOKUP(A50,'[1]Исходные данные'!$A:$BF,'[1]Исходные данные'!$AY$3,0)+100%</f>
        <v>0.7640729324933867</v>
      </c>
      <c r="M50" s="12">
        <f>VLOOKUP(A50,'[1]Исходные данные'!$A:$BF,'[1]Исходные данные'!$BA$3,0)</f>
        <v>11</v>
      </c>
      <c r="N50" s="13">
        <f>VLOOKUP(A50,'[1]Исходные данные'!$A:$BF,'[1]Исходные данные'!$BF$3,0)</f>
        <v>246</v>
      </c>
      <c r="O50" s="15">
        <f t="shared" si="0"/>
        <v>48</v>
      </c>
      <c r="P50" t="s">
        <v>114</v>
      </c>
      <c r="Q50" t="str">
        <f>VLOOKUP(A50,'[1]Исходные данные'!A:BK,63,0)</f>
        <v>*</v>
      </c>
    </row>
    <row r="51" spans="1:17" x14ac:dyDescent="0.25">
      <c r="A51" s="6" t="s">
        <v>3</v>
      </c>
      <c r="B51" s="8">
        <f>VLOOKUP(A51,'[1]Исходные данные'!$A:$BF,'[1]Исходные данные'!$P$3,0)</f>
        <v>5.4807744235027274E-2</v>
      </c>
      <c r="C51" s="12">
        <f>VLOOKUP(A51,'[1]Исходные данные'!$A:$BF,'[1]Исходные данные'!$AL$3,0)</f>
        <v>44</v>
      </c>
      <c r="D51" s="9">
        <f>VLOOKUP(A51,'[1]Исходные данные'!$A:$BF,'[1]Исходные данные'!$O$3,0)</f>
        <v>63738.071634745633</v>
      </c>
      <c r="E51" s="12">
        <f>VLOOKUP(A51,'[1]Исходные данные'!$A:$BF,'[1]Исходные данные'!$AP$3,0)</f>
        <v>23</v>
      </c>
      <c r="F51" s="10">
        <f>VLOOKUP(A51,'[1]Исходные данные'!$A:$BF,'[1]Исходные данные'!$AQ$3,0)</f>
        <v>4.9037864680322778E-2</v>
      </c>
      <c r="G51" s="12">
        <f>VLOOKUP(A51,'[1]Исходные данные'!$A:$BF,'[1]Исходные данные'!$AT$3,0)</f>
        <v>12</v>
      </c>
      <c r="H51" s="11">
        <f>VLOOKUP(A51,'[1]Исходные данные'!$A:$BF,'[1]Исходные данные'!$AU$3,0)</f>
        <v>1.3314390218043752</v>
      </c>
      <c r="I51" s="12">
        <f>VLOOKUP(A51,'[1]Исходные данные'!$A:$BF,'[1]Исходные данные'!$AX$3,0)</f>
        <v>59</v>
      </c>
      <c r="J51" s="10">
        <f>VLOOKUP(A51,'[1]Исходные данные'!$A:$BF,'[1]Исходные данные'!$BC$3,0)</f>
        <v>2.5275164539429421E-2</v>
      </c>
      <c r="K51" s="12">
        <f>VLOOKUP(A51,'[1]Исходные данные'!$A:$BF,'[1]Исходные данные'!$BE$3,0)</f>
        <v>57</v>
      </c>
      <c r="L51" s="14">
        <f>VLOOKUP(A51,'[1]Исходные данные'!$A:$BF,'[1]Исходные данные'!$AY$3,0)+100%</f>
        <v>1.0547302097624496</v>
      </c>
      <c r="M51" s="12">
        <f>VLOOKUP(A51,'[1]Исходные данные'!$A:$BF,'[1]Исходные данные'!$BA$3,0)</f>
        <v>50</v>
      </c>
      <c r="N51" s="13">
        <f>VLOOKUP(A51,'[1]Исходные данные'!$A:$BF,'[1]Исходные данные'!$BF$3,0)</f>
        <v>245</v>
      </c>
      <c r="O51" s="15">
        <f t="shared" si="0"/>
        <v>49</v>
      </c>
      <c r="P51" t="s">
        <v>115</v>
      </c>
      <c r="Q51">
        <f>VLOOKUP(A51,'[1]Исходные данные'!A:BK,63,0)</f>
        <v>0</v>
      </c>
    </row>
    <row r="52" spans="1:17" ht="30" x14ac:dyDescent="0.25">
      <c r="A52" s="6" t="s">
        <v>80</v>
      </c>
      <c r="B52" s="8">
        <f>VLOOKUP(A52,'[1]Исходные данные'!$A:$BF,'[1]Исходные данные'!$P$3,0)</f>
        <v>5.9121545126571771E-2</v>
      </c>
      <c r="C52" s="12">
        <f>VLOOKUP(A52,'[1]Исходные данные'!$A:$BF,'[1]Исходные данные'!$AL$3,0)</f>
        <v>57</v>
      </c>
      <c r="D52" s="9">
        <f>VLOOKUP(A52,'[1]Исходные данные'!$A:$BF,'[1]Исходные данные'!$O$3,0)</f>
        <v>62385.60299269142</v>
      </c>
      <c r="E52" s="12">
        <f>VLOOKUP(A52,'[1]Исходные данные'!$A:$BF,'[1]Исходные данные'!$AP$3,0)</f>
        <v>20</v>
      </c>
      <c r="F52" s="10">
        <f>VLOOKUP(A52,'[1]Исходные данные'!$A:$BF,'[1]Исходные данные'!$AQ$3,0)</f>
        <v>0</v>
      </c>
      <c r="G52" s="12">
        <f>VLOOKUP(A52,'[1]Исходные данные'!$A:$BF,'[1]Исходные данные'!$AT$3,0)</f>
        <v>60</v>
      </c>
      <c r="H52" s="11">
        <f>VLOOKUP(A52,'[1]Исходные данные'!$A:$BF,'[1]Исходные данные'!$AU$3,0)</f>
        <v>0</v>
      </c>
      <c r="I52" s="12">
        <f>VLOOKUP(A52,'[1]Исходные данные'!$A:$BF,'[1]Исходные данные'!$AX$3,0)</f>
        <v>37</v>
      </c>
      <c r="J52" s="10">
        <f>VLOOKUP(A52,'[1]Исходные данные'!$A:$BF,'[1]Исходные данные'!$BC$3,0)</f>
        <v>3.4344280963877372E-2</v>
      </c>
      <c r="K52" s="12">
        <f>VLOOKUP(A52,'[1]Исходные данные'!$A:$BF,'[1]Исходные данные'!$BE$3,0)</f>
        <v>64</v>
      </c>
      <c r="L52" s="14">
        <f>VLOOKUP(A52,'[1]Исходные данные'!$A:$BF,'[1]Исходные данные'!$AY$3,0)+100%</f>
        <v>0.65735459674543761</v>
      </c>
      <c r="M52" s="12">
        <f>VLOOKUP(A52,'[1]Исходные данные'!$A:$BF,'[1]Исходные данные'!$BA$3,0)</f>
        <v>7</v>
      </c>
      <c r="N52" s="13">
        <f>VLOOKUP(A52,'[1]Исходные данные'!$A:$BF,'[1]Исходные данные'!$BF$3,0)</f>
        <v>245</v>
      </c>
      <c r="O52" s="15">
        <f t="shared" si="0"/>
        <v>49</v>
      </c>
      <c r="P52" t="s">
        <v>113</v>
      </c>
      <c r="Q52">
        <f>VLOOKUP(A52,'[1]Исходные данные'!A:BK,63,0)</f>
        <v>0</v>
      </c>
    </row>
    <row r="53" spans="1:17" x14ac:dyDescent="0.25">
      <c r="A53" s="6" t="s">
        <v>70</v>
      </c>
      <c r="B53" s="8">
        <f>VLOOKUP(A53,'[1]Исходные данные'!$A:$BF,'[1]Исходные данные'!$P$3,0)</f>
        <v>6.6815991885723944E-2</v>
      </c>
      <c r="C53" s="12">
        <f>VLOOKUP(A53,'[1]Исходные данные'!$A:$BF,'[1]Исходные данные'!$AL$3,0)</f>
        <v>76</v>
      </c>
      <c r="D53" s="9">
        <f>VLOOKUP(A53,'[1]Исходные данные'!$A:$BF,'[1]Исходные данные'!$O$3,0)</f>
        <v>78150.586809637985</v>
      </c>
      <c r="E53" s="12">
        <f>VLOOKUP(A53,'[1]Исходные данные'!$A:$BF,'[1]Исходные данные'!$AP$3,0)</f>
        <v>56</v>
      </c>
      <c r="F53" s="10">
        <f>VLOOKUP(A53,'[1]Исходные данные'!$A:$BF,'[1]Исходные данные'!$AQ$3,0)</f>
        <v>0.14765171061187674</v>
      </c>
      <c r="G53" s="12">
        <f>VLOOKUP(A53,'[1]Исходные данные'!$A:$BF,'[1]Исходные данные'!$AT$3,0)</f>
        <v>60</v>
      </c>
      <c r="H53" s="11">
        <f>VLOOKUP(A53,'[1]Исходные данные'!$A:$BF,'[1]Исходные данные'!$AU$3,0)</f>
        <v>0.50243737875029537</v>
      </c>
      <c r="I53" s="12">
        <f>VLOOKUP(A53,'[1]Исходные данные'!$A:$BF,'[1]Исходные данные'!$AX$3,0)</f>
        <v>2</v>
      </c>
      <c r="J53" s="10">
        <f>VLOOKUP(A53,'[1]Исходные данные'!$A:$BF,'[1]Исходные данные'!$BC$3,0)</f>
        <v>-0.12008667125745669</v>
      </c>
      <c r="K53" s="12">
        <f>VLOOKUP(A53,'[1]Исходные данные'!$A:$BF,'[1]Исходные данные'!$BE$3,0)</f>
        <v>4</v>
      </c>
      <c r="L53" s="14">
        <f>VLOOKUP(A53,'[1]Исходные данные'!$A:$BF,'[1]Исходные данные'!$AY$3,0)+100%</f>
        <v>1.0290597270338668</v>
      </c>
      <c r="M53" s="12">
        <f>VLOOKUP(A53,'[1]Исходные данные'!$A:$BF,'[1]Исходные данные'!$BA$3,0)</f>
        <v>47</v>
      </c>
      <c r="N53" s="13">
        <f>VLOOKUP(A53,'[1]Исходные данные'!$A:$BF,'[1]Исходные данные'!$BF$3,0)</f>
        <v>245</v>
      </c>
      <c r="O53" s="15">
        <f t="shared" si="0"/>
        <v>49</v>
      </c>
      <c r="P53" t="s">
        <v>114</v>
      </c>
      <c r="Q53" t="str">
        <f>VLOOKUP(A53,'[1]Исходные данные'!A:BK,63,0)</f>
        <v>*</v>
      </c>
    </row>
    <row r="54" spans="1:17" x14ac:dyDescent="0.25">
      <c r="A54" s="6" t="s">
        <v>43</v>
      </c>
      <c r="B54" s="8">
        <f>VLOOKUP(A54,'[1]Исходные данные'!$A:$BF,'[1]Исходные данные'!$P$3,0)</f>
        <v>6.1558556642873623E-2</v>
      </c>
      <c r="C54" s="12">
        <f>VLOOKUP(A54,'[1]Исходные данные'!$A:$BF,'[1]Исходные данные'!$AL$3,0)</f>
        <v>70</v>
      </c>
      <c r="D54" s="9">
        <f>VLOOKUP(A54,'[1]Исходные данные'!$A:$BF,'[1]Исходные данные'!$O$3,0)</f>
        <v>69756.556458050982</v>
      </c>
      <c r="E54" s="12">
        <f>VLOOKUP(A54,'[1]Исходные данные'!$A:$BF,'[1]Исходные данные'!$AP$3,0)</f>
        <v>38</v>
      </c>
      <c r="F54" s="10">
        <f>VLOOKUP(A54,'[1]Исходные данные'!$A:$BF,'[1]Исходные данные'!$AQ$3,0)</f>
        <v>0.10677424927855236</v>
      </c>
      <c r="G54" s="12">
        <f>VLOOKUP(A54,'[1]Исходные данные'!$A:$BF,'[1]Исходные данные'!$AT$3,0)</f>
        <v>47</v>
      </c>
      <c r="H54" s="11">
        <f>VLOOKUP(A54,'[1]Исходные данные'!$A:$BF,'[1]Исходные данные'!$AU$3,0)</f>
        <v>0.97372137939680459</v>
      </c>
      <c r="I54" s="12">
        <f>VLOOKUP(A54,'[1]Исходные данные'!$A:$BF,'[1]Исходные данные'!$AX$3,0)</f>
        <v>24</v>
      </c>
      <c r="J54" s="10">
        <f>VLOOKUP(A54,'[1]Исходные данные'!$A:$BF,'[1]Исходные данные'!$BC$3,0)</f>
        <v>2.8830175808748002E-2</v>
      </c>
      <c r="K54" s="12">
        <f>VLOOKUP(A54,'[1]Исходные данные'!$A:$BF,'[1]Исходные данные'!$BE$3,0)</f>
        <v>61</v>
      </c>
      <c r="L54" s="14">
        <f>VLOOKUP(A54,'[1]Исходные данные'!$A:$BF,'[1]Исходные данные'!$AY$3,0)+100%</f>
        <v>0.61214803340369472</v>
      </c>
      <c r="M54" s="12">
        <f>VLOOKUP(A54,'[1]Исходные данные'!$A:$BF,'[1]Исходные данные'!$BA$3,0)</f>
        <v>5</v>
      </c>
      <c r="N54" s="13">
        <f>VLOOKUP(A54,'[1]Исходные данные'!$A:$BF,'[1]Исходные данные'!$BF$3,0)</f>
        <v>245</v>
      </c>
      <c r="O54" s="15">
        <f t="shared" si="0"/>
        <v>49</v>
      </c>
      <c r="P54" t="s">
        <v>112</v>
      </c>
      <c r="Q54" t="str">
        <f>VLOOKUP(A54,'[1]Исходные данные'!A:BK,63,0)</f>
        <v>*</v>
      </c>
    </row>
    <row r="55" spans="1:17" x14ac:dyDescent="0.25">
      <c r="A55" s="6" t="s">
        <v>82</v>
      </c>
      <c r="B55" s="8">
        <f>VLOOKUP(A55,'[1]Исходные данные'!$A:$BF,'[1]Исходные данные'!$P$3,0)</f>
        <v>3.63893370046715E-2</v>
      </c>
      <c r="C55" s="12">
        <f>VLOOKUP(A55,'[1]Исходные данные'!$A:$BF,'[1]Исходные данные'!$AL$3,0)</f>
        <v>6</v>
      </c>
      <c r="D55" s="9">
        <f>VLOOKUP(A55,'[1]Исходные данные'!$A:$BF,'[1]Исходные данные'!$O$3,0)</f>
        <v>112797.42279711193</v>
      </c>
      <c r="E55" s="12">
        <f>VLOOKUP(A55,'[1]Исходные данные'!$A:$BF,'[1]Исходные данные'!$AP$3,0)</f>
        <v>76</v>
      </c>
      <c r="F55" s="10">
        <f>VLOOKUP(A55,'[1]Исходные данные'!$A:$BF,'[1]Исходные данные'!$AQ$3,0)</f>
        <v>6.4902331442974165E-2</v>
      </c>
      <c r="G55" s="12">
        <f>VLOOKUP(A55,'[1]Исходные данные'!$A:$BF,'[1]Исходные данные'!$AT$3,0)</f>
        <v>21</v>
      </c>
      <c r="H55" s="11">
        <f>VLOOKUP(A55,'[1]Исходные данные'!$A:$BF,'[1]Исходные данные'!$AU$3,0)</f>
        <v>1.2114417385264931</v>
      </c>
      <c r="I55" s="12">
        <f>VLOOKUP(A55,'[1]Исходные данные'!$A:$BF,'[1]Исходные данные'!$AX$3,0)</f>
        <v>50</v>
      </c>
      <c r="J55" s="10">
        <f>VLOOKUP(A55,'[1]Исходные данные'!$A:$BF,'[1]Исходные данные'!$BC$3,0)</f>
        <v>-2.3299456901650802E-2</v>
      </c>
      <c r="K55" s="12">
        <f>VLOOKUP(A55,'[1]Исходные данные'!$A:$BF,'[1]Исходные данные'!$BE$3,0)</f>
        <v>17</v>
      </c>
      <c r="L55" s="14">
        <f>VLOOKUP(A55,'[1]Исходные данные'!$A:$BF,'[1]Исходные данные'!$AY$3,0)+100%</f>
        <v>1.4896570101401545</v>
      </c>
      <c r="M55" s="12">
        <f>VLOOKUP(A55,'[1]Исходные данные'!$A:$BF,'[1]Исходные данные'!$BA$3,0)</f>
        <v>69</v>
      </c>
      <c r="N55" s="13">
        <f>VLOOKUP(A55,'[1]Исходные данные'!$A:$BF,'[1]Исходные данные'!$BF$3,0)</f>
        <v>239</v>
      </c>
      <c r="O55" s="15">
        <f t="shared" si="0"/>
        <v>53</v>
      </c>
      <c r="P55" t="s">
        <v>110</v>
      </c>
      <c r="Q55">
        <f>VLOOKUP(A55,'[1]Исходные данные'!A:BK,63,0)</f>
        <v>0</v>
      </c>
    </row>
    <row r="56" spans="1:17" x14ac:dyDescent="0.25">
      <c r="A56" s="6" t="s">
        <v>14</v>
      </c>
      <c r="B56" s="8">
        <f>VLOOKUP(A56,'[1]Исходные данные'!$A:$BF,'[1]Исходные данные'!$P$3,0)</f>
        <v>6.1345843717929921E-2</v>
      </c>
      <c r="C56" s="12">
        <f>VLOOKUP(A56,'[1]Исходные данные'!$A:$BF,'[1]Исходные данные'!$AL$3,0)</f>
        <v>65</v>
      </c>
      <c r="D56" s="9">
        <f>VLOOKUP(A56,'[1]Исходные данные'!$A:$BF,'[1]Исходные данные'!$O$3,0)</f>
        <v>52442.119720390008</v>
      </c>
      <c r="E56" s="12">
        <f>VLOOKUP(A56,'[1]Исходные данные'!$A:$BF,'[1]Исходные данные'!$AP$3,0)</f>
        <v>5</v>
      </c>
      <c r="F56" s="10">
        <f>VLOOKUP(A56,'[1]Исходные данные'!$A:$BF,'[1]Исходные данные'!$AQ$3,0)</f>
        <v>8.0276160823067558E-2</v>
      </c>
      <c r="G56" s="12">
        <f>VLOOKUP(A56,'[1]Исходные данные'!$A:$BF,'[1]Исходные данные'!$AT$3,0)</f>
        <v>31</v>
      </c>
      <c r="H56" s="11">
        <f>VLOOKUP(A56,'[1]Исходные данные'!$A:$BF,'[1]Исходные данные'!$AU$3,0)</f>
        <v>1.1008607709872453</v>
      </c>
      <c r="I56" s="12">
        <f>VLOOKUP(A56,'[1]Исходные данные'!$A:$BF,'[1]Исходные данные'!$AX$3,0)</f>
        <v>38</v>
      </c>
      <c r="J56" s="10">
        <f>VLOOKUP(A56,'[1]Исходные данные'!$A:$BF,'[1]Исходные данные'!$BC$3,0)</f>
        <v>7.6230924662914354E-2</v>
      </c>
      <c r="K56" s="12">
        <f>VLOOKUP(A56,'[1]Исходные данные'!$A:$BF,'[1]Исходные данные'!$BE$3,0)</f>
        <v>82</v>
      </c>
      <c r="L56" s="14">
        <f>VLOOKUP(A56,'[1]Исходные данные'!$A:$BF,'[1]Исходные данные'!$AY$3,0)+100%</f>
        <v>0.77797255973734358</v>
      </c>
      <c r="M56" s="12">
        <f>VLOOKUP(A56,'[1]Исходные данные'!$A:$BF,'[1]Исходные данные'!$BA$3,0)</f>
        <v>13</v>
      </c>
      <c r="N56" s="13">
        <f>VLOOKUP(A56,'[1]Исходные данные'!$A:$BF,'[1]Исходные данные'!$BF$3,0)</f>
        <v>234</v>
      </c>
      <c r="O56" s="15">
        <f t="shared" si="0"/>
        <v>54</v>
      </c>
      <c r="P56" t="s">
        <v>111</v>
      </c>
      <c r="Q56">
        <f>VLOOKUP(A56,'[1]Исходные данные'!A:BK,63,0)</f>
        <v>0</v>
      </c>
    </row>
    <row r="57" spans="1:17" x14ac:dyDescent="0.25">
      <c r="A57" s="6" t="s">
        <v>75</v>
      </c>
      <c r="B57" s="8">
        <f>VLOOKUP(A57,'[1]Исходные данные'!$A:$BF,'[1]Исходные данные'!$P$3,0)</f>
        <v>5.4310337003185785E-2</v>
      </c>
      <c r="C57" s="12">
        <f>VLOOKUP(A57,'[1]Исходные данные'!$A:$BF,'[1]Исходные данные'!$AL$3,0)</f>
        <v>43</v>
      </c>
      <c r="D57" s="9">
        <f>VLOOKUP(A57,'[1]Исходные данные'!$A:$BF,'[1]Исходные данные'!$O$3,0)</f>
        <v>61730.062283267209</v>
      </c>
      <c r="E57" s="12">
        <f>VLOOKUP(A57,'[1]Исходные данные'!$A:$BF,'[1]Исходные данные'!$AP$3,0)</f>
        <v>20</v>
      </c>
      <c r="F57" s="10">
        <f>VLOOKUP(A57,'[1]Исходные данные'!$A:$BF,'[1]Исходные данные'!$AQ$3,0)</f>
        <v>9.3406417185803323E-2</v>
      </c>
      <c r="G57" s="12">
        <f>VLOOKUP(A57,'[1]Исходные данные'!$A:$BF,'[1]Исходные данные'!$AT$3,0)</f>
        <v>37</v>
      </c>
      <c r="H57" s="11">
        <f>VLOOKUP(A57,'[1]Исходные данные'!$A:$BF,'[1]Исходные данные'!$AU$3,0)</f>
        <v>1.3971958595558096</v>
      </c>
      <c r="I57" s="12">
        <f>VLOOKUP(A57,'[1]Исходные данные'!$A:$BF,'[1]Исходные данные'!$AX$3,0)</f>
        <v>66</v>
      </c>
      <c r="J57" s="10">
        <f>VLOOKUP(A57,'[1]Исходные данные'!$A:$BF,'[1]Исходные данные'!$BC$3,0)</f>
        <v>2.344400914715215E-2</v>
      </c>
      <c r="K57" s="12">
        <f>VLOOKUP(A57,'[1]Исходные данные'!$A:$BF,'[1]Исходные данные'!$BE$3,0)</f>
        <v>53</v>
      </c>
      <c r="L57" s="14">
        <f>VLOOKUP(A57,'[1]Исходные данные'!$A:$BF,'[1]Исходные данные'!$AY$3,0)+100%</f>
        <v>0.66598598198464898</v>
      </c>
      <c r="M57" s="12">
        <f>VLOOKUP(A57,'[1]Исходные данные'!$A:$BF,'[1]Исходные данные'!$BA$3,0)</f>
        <v>8</v>
      </c>
      <c r="N57" s="13">
        <f>VLOOKUP(A57,'[1]Исходные данные'!$A:$BF,'[1]Исходные данные'!$BF$3,0)</f>
        <v>227</v>
      </c>
      <c r="O57" s="15">
        <f t="shared" si="0"/>
        <v>55</v>
      </c>
      <c r="P57" t="s">
        <v>113</v>
      </c>
      <c r="Q57">
        <f>VLOOKUP(A57,'[1]Исходные данные'!A:BK,63,0)</f>
        <v>0</v>
      </c>
    </row>
    <row r="58" spans="1:17" x14ac:dyDescent="0.25">
      <c r="A58" s="6" t="s">
        <v>67</v>
      </c>
      <c r="B58" s="8">
        <f>VLOOKUP(A58,'[1]Исходные данные'!$A:$BF,'[1]Исходные данные'!$P$3,0)</f>
        <v>4.883679312813171E-2</v>
      </c>
      <c r="C58" s="12">
        <f>VLOOKUP(A58,'[1]Исходные данные'!$A:$BF,'[1]Исходные данные'!$AL$3,0)</f>
        <v>27</v>
      </c>
      <c r="D58" s="9">
        <f>VLOOKUP(A58,'[1]Исходные данные'!$A:$BF,'[1]Исходные данные'!$O$3,0)</f>
        <v>66001.310216196434</v>
      </c>
      <c r="E58" s="12">
        <f>VLOOKUP(A58,'[1]Исходные данные'!$A:$BF,'[1]Исходные данные'!$AP$3,0)</f>
        <v>28</v>
      </c>
      <c r="F58" s="10">
        <f>VLOOKUP(A58,'[1]Исходные данные'!$A:$BF,'[1]Исходные данные'!$AQ$3,0)</f>
        <v>8.7159753968877957E-2</v>
      </c>
      <c r="G58" s="12">
        <f>VLOOKUP(A58,'[1]Исходные данные'!$A:$BF,'[1]Исходные данные'!$AT$3,0)</f>
        <v>34</v>
      </c>
      <c r="H58" s="11">
        <f>VLOOKUP(A58,'[1]Исходные данные'!$A:$BF,'[1]Исходные данные'!$AU$3,0)</f>
        <v>1.3750248061102299</v>
      </c>
      <c r="I58" s="12">
        <f>VLOOKUP(A58,'[1]Исходные данные'!$A:$BF,'[1]Исходные данные'!$AX$3,0)</f>
        <v>62</v>
      </c>
      <c r="J58" s="10">
        <f>VLOOKUP(A58,'[1]Исходные данные'!$A:$BF,'[1]Исходные данные'!$BC$3,0)</f>
        <v>4.614905787950445E-4</v>
      </c>
      <c r="K58" s="12">
        <f>VLOOKUP(A58,'[1]Исходные данные'!$A:$BF,'[1]Исходные данные'!$BE$3,0)</f>
        <v>32</v>
      </c>
      <c r="L58" s="14">
        <f>VLOOKUP(A58,'[1]Исходные данные'!$A:$BF,'[1]Исходные данные'!$AY$3,0)+100%</f>
        <v>1.003790381523918</v>
      </c>
      <c r="M58" s="12">
        <f>VLOOKUP(A58,'[1]Исходные данные'!$A:$BF,'[1]Исходные данные'!$BA$3,0)</f>
        <v>42</v>
      </c>
      <c r="N58" s="13">
        <f>VLOOKUP(A58,'[1]Исходные данные'!$A:$BF,'[1]Исходные данные'!$BF$3,0)</f>
        <v>225</v>
      </c>
      <c r="O58" s="15">
        <f t="shared" si="0"/>
        <v>56</v>
      </c>
      <c r="P58" t="s">
        <v>112</v>
      </c>
      <c r="Q58">
        <f>VLOOKUP(A58,'[1]Исходные данные'!A:BK,63,0)</f>
        <v>0</v>
      </c>
    </row>
    <row r="59" spans="1:17" x14ac:dyDescent="0.25">
      <c r="A59" s="6" t="s">
        <v>50</v>
      </c>
      <c r="B59" s="8">
        <f>VLOOKUP(A59,'[1]Исходные данные'!$A:$BF,'[1]Исходные данные'!$P$3,0)</f>
        <v>6.0381626625892804E-2</v>
      </c>
      <c r="C59" s="12">
        <f>VLOOKUP(A59,'[1]Исходные данные'!$A:$BF,'[1]Исходные данные'!$AL$3,0)</f>
        <v>63</v>
      </c>
      <c r="D59" s="9">
        <f>VLOOKUP(A59,'[1]Исходные данные'!$A:$BF,'[1]Исходные данные'!$O$3,0)</f>
        <v>53055.493853892112</v>
      </c>
      <c r="E59" s="12">
        <f>VLOOKUP(A59,'[1]Исходные данные'!$A:$BF,'[1]Исходные данные'!$AP$3,0)</f>
        <v>8</v>
      </c>
      <c r="F59" s="10">
        <f>VLOOKUP(A59,'[1]Исходные данные'!$A:$BF,'[1]Исходные данные'!$AQ$3,0)</f>
        <v>4.8257716742604123E-2</v>
      </c>
      <c r="G59" s="12">
        <f>VLOOKUP(A59,'[1]Исходные данные'!$A:$BF,'[1]Исходные данные'!$AT$3,0)</f>
        <v>12</v>
      </c>
      <c r="H59" s="11">
        <f>VLOOKUP(A59,'[1]Исходные данные'!$A:$BF,'[1]Исходные данные'!$AU$3,0)</f>
        <v>1.5001893451004904</v>
      </c>
      <c r="I59" s="12">
        <f>VLOOKUP(A59,'[1]Исходные данные'!$A:$BF,'[1]Исходные данные'!$AX$3,0)</f>
        <v>74</v>
      </c>
      <c r="J59" s="10">
        <f>VLOOKUP(A59,'[1]Исходные данные'!$A:$BF,'[1]Исходные данные'!$BC$3,0)</f>
        <v>2.3301010596947752E-2</v>
      </c>
      <c r="K59" s="12">
        <f>VLOOKUP(A59,'[1]Исходные данные'!$A:$BF,'[1]Исходные данные'!$BE$3,0)</f>
        <v>52</v>
      </c>
      <c r="L59" s="14">
        <f>VLOOKUP(A59,'[1]Исходные данные'!$A:$BF,'[1]Исходные данные'!$AY$3,0)+100%</f>
        <v>0.768032926001331</v>
      </c>
      <c r="M59" s="12">
        <f>VLOOKUP(A59,'[1]Исходные данные'!$A:$BF,'[1]Исходные данные'!$BA$3,0)</f>
        <v>12</v>
      </c>
      <c r="N59" s="13">
        <f>VLOOKUP(A59,'[1]Исходные данные'!$A:$BF,'[1]Исходные данные'!$BF$3,0)</f>
        <v>221</v>
      </c>
      <c r="O59" s="15">
        <f t="shared" si="0"/>
        <v>57</v>
      </c>
      <c r="P59" t="s">
        <v>115</v>
      </c>
      <c r="Q59" t="str">
        <f>VLOOKUP(A59,'[1]Исходные данные'!A:BK,63,0)</f>
        <v>*</v>
      </c>
    </row>
    <row r="60" spans="1:17" x14ac:dyDescent="0.25">
      <c r="A60" s="6" t="s">
        <v>17</v>
      </c>
      <c r="B60" s="8">
        <f>VLOOKUP(A60,'[1]Исходные данные'!$A:$BF,'[1]Исходные данные'!$P$3,0)</f>
        <v>3.8930534732633686E-2</v>
      </c>
      <c r="C60" s="12">
        <f>VLOOKUP(A60,'[1]Исходные данные'!$A:$BF,'[1]Исходные данные'!$AL$3,0)</f>
        <v>8</v>
      </c>
      <c r="D60" s="9">
        <f>VLOOKUP(A60,'[1]Исходные данные'!$A:$BF,'[1]Исходные данные'!$O$3,0)</f>
        <v>81672.831219512183</v>
      </c>
      <c r="E60" s="12">
        <f>VLOOKUP(A60,'[1]Исходные данные'!$A:$BF,'[1]Исходные данные'!$AP$3,0)</f>
        <v>59</v>
      </c>
      <c r="F60" s="10">
        <f>VLOOKUP(A60,'[1]Исходные данные'!$A:$BF,'[1]Исходные данные'!$AQ$3,0)</f>
        <v>0.10206995003568879</v>
      </c>
      <c r="G60" s="12">
        <f>VLOOKUP(A60,'[1]Исходные данные'!$A:$BF,'[1]Исходные данные'!$AT$3,0)</f>
        <v>42</v>
      </c>
      <c r="H60" s="11">
        <f>VLOOKUP(A60,'[1]Исходные данные'!$A:$BF,'[1]Исходные данные'!$AU$3,0)</f>
        <v>1.0615239335571984</v>
      </c>
      <c r="I60" s="12">
        <f>VLOOKUP(A60,'[1]Исходные данные'!$A:$BF,'[1]Исходные данные'!$AX$3,0)</f>
        <v>31</v>
      </c>
      <c r="J60" s="10">
        <f>VLOOKUP(A60,'[1]Исходные данные'!$A:$BF,'[1]Исходные данные'!$BC$3,0)</f>
        <v>-2.4708744078863143E-2</v>
      </c>
      <c r="K60" s="12">
        <f>VLOOKUP(A60,'[1]Исходные данные'!$A:$BF,'[1]Исходные данные'!$BE$3,0)</f>
        <v>15</v>
      </c>
      <c r="L60" s="14">
        <f>VLOOKUP(A60,'[1]Исходные данные'!$A:$BF,'[1]Исходные данные'!$AY$3,0)+100%</f>
        <v>1.3463414156347884</v>
      </c>
      <c r="M60" s="12">
        <f>VLOOKUP(A60,'[1]Исходные данные'!$A:$BF,'[1]Исходные данные'!$BA$3,0)</f>
        <v>66</v>
      </c>
      <c r="N60" s="13">
        <f>VLOOKUP(A60,'[1]Исходные данные'!$A:$BF,'[1]Исходные данные'!$BF$3,0)</f>
        <v>221</v>
      </c>
      <c r="O60" s="15">
        <f t="shared" si="0"/>
        <v>57</v>
      </c>
      <c r="P60" t="s">
        <v>99</v>
      </c>
      <c r="Q60">
        <f>VLOOKUP(A60,'[1]Исходные данные'!A:BK,63,0)</f>
        <v>0</v>
      </c>
    </row>
    <row r="61" spans="1:17" x14ac:dyDescent="0.25">
      <c r="A61" s="6" t="s">
        <v>31</v>
      </c>
      <c r="B61" s="8">
        <f>VLOOKUP(A61,'[1]Исходные данные'!$A:$BF,'[1]Исходные данные'!$P$3,0)</f>
        <v>5.2018425692578953E-2</v>
      </c>
      <c r="C61" s="12">
        <f>VLOOKUP(A61,'[1]Исходные данные'!$A:$BF,'[1]Исходные данные'!$AL$3,0)</f>
        <v>34</v>
      </c>
      <c r="D61" s="9">
        <f>VLOOKUP(A61,'[1]Исходные данные'!$A:$BF,'[1]Исходные данные'!$O$3,0)</f>
        <v>50959.370144631786</v>
      </c>
      <c r="E61" s="12">
        <f>VLOOKUP(A61,'[1]Исходные данные'!$A:$BF,'[1]Исходные данные'!$AP$3,0)</f>
        <v>1</v>
      </c>
      <c r="F61" s="10">
        <f>VLOOKUP(A61,'[1]Исходные данные'!$A:$BF,'[1]Исходные данные'!$AQ$3,0)</f>
        <v>0.12701086498778741</v>
      </c>
      <c r="G61" s="12">
        <f>VLOOKUP(A61,'[1]Исходные данные'!$A:$BF,'[1]Исходные данные'!$AT$3,0)</f>
        <v>53</v>
      </c>
      <c r="H61" s="11">
        <f>VLOOKUP(A61,'[1]Исходные данные'!$A:$BF,'[1]Исходные данные'!$AU$3,0)</f>
        <v>1.404802616991363</v>
      </c>
      <c r="I61" s="12">
        <f>VLOOKUP(A61,'[1]Исходные данные'!$A:$BF,'[1]Исходные данные'!$AX$3,0)</f>
        <v>66</v>
      </c>
      <c r="J61" s="10">
        <f>VLOOKUP(A61,'[1]Исходные данные'!$A:$BF,'[1]Исходные данные'!$BC$3,0)</f>
        <v>2.4362345990345126E-2</v>
      </c>
      <c r="K61" s="12">
        <f>VLOOKUP(A61,'[1]Исходные данные'!$A:$BF,'[1]Исходные данные'!$BE$3,0)</f>
        <v>54</v>
      </c>
      <c r="L61" s="14">
        <f>VLOOKUP(A61,'[1]Исходные данные'!$A:$BF,'[1]Исходные данные'!$AY$3,0)+100%</f>
        <v>0.6227977483858399</v>
      </c>
      <c r="M61" s="12">
        <f>VLOOKUP(A61,'[1]Исходные данные'!$A:$BF,'[1]Исходные данные'!$BA$3,0)</f>
        <v>6</v>
      </c>
      <c r="N61" s="13">
        <f>VLOOKUP(A61,'[1]Исходные данные'!$A:$BF,'[1]Исходные данные'!$BF$3,0)</f>
        <v>214</v>
      </c>
      <c r="O61" s="15">
        <f t="shared" si="0"/>
        <v>59</v>
      </c>
      <c r="P61" t="s">
        <v>111</v>
      </c>
      <c r="Q61">
        <f>VLOOKUP(A61,'[1]Исходные данные'!A:BK,63,0)</f>
        <v>0</v>
      </c>
    </row>
    <row r="62" spans="1:17" x14ac:dyDescent="0.25">
      <c r="A62" s="6" t="s">
        <v>69</v>
      </c>
      <c r="B62" s="8">
        <f>VLOOKUP(A62,'[1]Исходные данные'!$A:$BF,'[1]Исходные данные'!$P$3,0)</f>
        <v>4.6058509774191798E-2</v>
      </c>
      <c r="C62" s="12">
        <f>VLOOKUP(A62,'[1]Исходные данные'!$A:$BF,'[1]Исходные данные'!$AL$3,0)</f>
        <v>15</v>
      </c>
      <c r="D62" s="9">
        <f>VLOOKUP(A62,'[1]Исходные данные'!$A:$BF,'[1]Исходные данные'!$O$3,0)</f>
        <v>63424.818753031068</v>
      </c>
      <c r="E62" s="12">
        <f>VLOOKUP(A62,'[1]Исходные данные'!$A:$BF,'[1]Исходные данные'!$AP$3,0)</f>
        <v>23</v>
      </c>
      <c r="F62" s="10">
        <f>VLOOKUP(A62,'[1]Исходные данные'!$A:$BF,'[1]Исходные данные'!$AQ$3,0)</f>
        <v>0.11019758081873358</v>
      </c>
      <c r="G62" s="12">
        <f>VLOOKUP(A62,'[1]Исходные данные'!$A:$BF,'[1]Исходные данные'!$AT$3,0)</f>
        <v>47</v>
      </c>
      <c r="H62" s="11">
        <f>VLOOKUP(A62,'[1]Исходные данные'!$A:$BF,'[1]Исходные данные'!$AU$3,0)</f>
        <v>1.5658318730269349</v>
      </c>
      <c r="I62" s="12">
        <f>VLOOKUP(A62,'[1]Исходные данные'!$A:$BF,'[1]Исходные данные'!$AX$3,0)</f>
        <v>78</v>
      </c>
      <c r="J62" s="10">
        <f>VLOOKUP(A62,'[1]Исходные данные'!$A:$BF,'[1]Исходные данные'!$BC$3,0)</f>
        <v>-1.8289593851773991E-2</v>
      </c>
      <c r="K62" s="12">
        <f>VLOOKUP(A62,'[1]Исходные данные'!$A:$BF,'[1]Исходные данные'!$BE$3,0)</f>
        <v>20</v>
      </c>
      <c r="L62" s="14">
        <f>VLOOKUP(A62,'[1]Исходные данные'!$A:$BF,'[1]Исходные данные'!$AY$3,0)+100%</f>
        <v>0.88079447793988475</v>
      </c>
      <c r="M62" s="12">
        <f>VLOOKUP(A62,'[1]Исходные данные'!$A:$BF,'[1]Исходные данные'!$BA$3,0)</f>
        <v>25</v>
      </c>
      <c r="N62" s="13">
        <f>VLOOKUP(A62,'[1]Исходные данные'!$A:$BF,'[1]Исходные данные'!$BF$3,0)</f>
        <v>208</v>
      </c>
      <c r="O62" s="15">
        <f t="shared" si="0"/>
        <v>60</v>
      </c>
      <c r="P62" t="s">
        <v>112</v>
      </c>
      <c r="Q62">
        <f>VLOOKUP(A62,'[1]Исходные данные'!A:BK,63,0)</f>
        <v>0</v>
      </c>
    </row>
    <row r="63" spans="1:17" x14ac:dyDescent="0.25">
      <c r="A63" s="6" t="s">
        <v>21</v>
      </c>
      <c r="B63" s="8">
        <f>VLOOKUP(A63,'[1]Исходные данные'!$A:$BF,'[1]Исходные данные'!$P$3,0)</f>
        <v>5.2992055680425178E-2</v>
      </c>
      <c r="C63" s="12">
        <f>VLOOKUP(A63,'[1]Исходные данные'!$A:$BF,'[1]Исходные данные'!$AL$3,0)</f>
        <v>38</v>
      </c>
      <c r="D63" s="9">
        <f>VLOOKUP(A63,'[1]Исходные данные'!$A:$BF,'[1]Исходные данные'!$O$3,0)</f>
        <v>71966.197760973373</v>
      </c>
      <c r="E63" s="12">
        <f>VLOOKUP(A63,'[1]Исходные данные'!$A:$BF,'[1]Исходные данные'!$AP$3,0)</f>
        <v>44</v>
      </c>
      <c r="F63" s="10">
        <f>VLOOKUP(A63,'[1]Исходные данные'!$A:$BF,'[1]Исходные данные'!$AQ$3,0)</f>
        <v>5.4803537189136595E-2</v>
      </c>
      <c r="G63" s="12">
        <f>VLOOKUP(A63,'[1]Исходные данные'!$A:$BF,'[1]Исходные данные'!$AT$3,0)</f>
        <v>15</v>
      </c>
      <c r="H63" s="11">
        <f>VLOOKUP(A63,'[1]Исходные данные'!$A:$BF,'[1]Исходные данные'!$AU$3,0)</f>
        <v>0.97201679006672437</v>
      </c>
      <c r="I63" s="12">
        <f>VLOOKUP(A63,'[1]Исходные данные'!$A:$BF,'[1]Исходные данные'!$AX$3,0)</f>
        <v>24</v>
      </c>
      <c r="J63" s="10">
        <f>VLOOKUP(A63,'[1]Исходные данные'!$A:$BF,'[1]Исходные данные'!$BC$3,0)</f>
        <v>1.299331082126102E-2</v>
      </c>
      <c r="K63" s="12">
        <f>VLOOKUP(A63,'[1]Исходные данные'!$A:$BF,'[1]Исходные данные'!$BE$3,0)</f>
        <v>42</v>
      </c>
      <c r="L63" s="14">
        <f>VLOOKUP(A63,'[1]Исходные данные'!$A:$BF,'[1]Исходные данные'!$AY$3,0)+100%</f>
        <v>1.0027617378061926</v>
      </c>
      <c r="M63" s="12">
        <f>VLOOKUP(A63,'[1]Исходные данные'!$A:$BF,'[1]Исходные данные'!$BA$3,0)</f>
        <v>41</v>
      </c>
      <c r="N63" s="13">
        <f>VLOOKUP(A63,'[1]Исходные данные'!$A:$BF,'[1]Исходные данные'!$BF$3,0)</f>
        <v>204</v>
      </c>
      <c r="O63" s="15">
        <f t="shared" si="0"/>
        <v>61</v>
      </c>
      <c r="P63" t="s">
        <v>115</v>
      </c>
      <c r="Q63">
        <f>VLOOKUP(A63,'[1]Исходные данные'!A:BK,63,0)</f>
        <v>0</v>
      </c>
    </row>
    <row r="64" spans="1:17" x14ac:dyDescent="0.25">
      <c r="A64" s="6" t="s">
        <v>65</v>
      </c>
      <c r="B64" s="8">
        <f>VLOOKUP(A64,'[1]Исходные данные'!$A:$BF,'[1]Исходные данные'!$P$3,0)</f>
        <v>3.9034467761226488E-2</v>
      </c>
      <c r="C64" s="12">
        <f>VLOOKUP(A64,'[1]Исходные данные'!$A:$BF,'[1]Исходные данные'!$AL$3,0)</f>
        <v>8</v>
      </c>
      <c r="D64" s="9">
        <f>VLOOKUP(A64,'[1]Исходные данные'!$A:$BF,'[1]Исходные данные'!$O$3,0)</f>
        <v>81126.029584958218</v>
      </c>
      <c r="E64" s="12">
        <f>VLOOKUP(A64,'[1]Исходные данные'!$A:$BF,'[1]Исходные данные'!$AP$3,0)</f>
        <v>58</v>
      </c>
      <c r="F64" s="10">
        <f>VLOOKUP(A64,'[1]Исходные данные'!$A:$BF,'[1]Исходные данные'!$AQ$3,0)</f>
        <v>5.5536626916524702E-2</v>
      </c>
      <c r="G64" s="12">
        <f>VLOOKUP(A64,'[1]Исходные данные'!$A:$BF,'[1]Исходные данные'!$AT$3,0)</f>
        <v>15</v>
      </c>
      <c r="H64" s="11">
        <f>VLOOKUP(A64,'[1]Исходные данные'!$A:$BF,'[1]Исходные данные'!$AU$3,0)</f>
        <v>1.3810738398868656</v>
      </c>
      <c r="I64" s="12">
        <f>VLOOKUP(A64,'[1]Исходные данные'!$A:$BF,'[1]Исходные данные'!$AX$3,0)</f>
        <v>62</v>
      </c>
      <c r="J64" s="10">
        <f>VLOOKUP(A64,'[1]Исходные данные'!$A:$BF,'[1]Исходные данные'!$BC$3,0)</f>
        <v>-0.2062904960520448</v>
      </c>
      <c r="K64" s="12">
        <f>VLOOKUP(A64,'[1]Исходные данные'!$A:$BF,'[1]Исходные данные'!$BE$3,0)</f>
        <v>2</v>
      </c>
      <c r="L64" s="14">
        <f>VLOOKUP(A64,'[1]Исходные данные'!$A:$BF,'[1]Исходные данные'!$AY$3,0)+100%</f>
        <v>1.149632669733003</v>
      </c>
      <c r="M64" s="12">
        <f>VLOOKUP(A64,'[1]Исходные данные'!$A:$BF,'[1]Исходные данные'!$BA$3,0)</f>
        <v>58</v>
      </c>
      <c r="N64" s="13">
        <f>VLOOKUP(A64,'[1]Исходные данные'!$A:$BF,'[1]Исходные данные'!$BF$3,0)</f>
        <v>203</v>
      </c>
      <c r="O64" s="15">
        <f t="shared" si="0"/>
        <v>62</v>
      </c>
      <c r="P64" t="s">
        <v>109</v>
      </c>
      <c r="Q64">
        <f>VLOOKUP(A64,'[1]Исходные данные'!A:BK,63,0)</f>
        <v>0</v>
      </c>
    </row>
    <row r="65" spans="1:17" x14ac:dyDescent="0.25">
      <c r="A65" s="6" t="s">
        <v>40</v>
      </c>
      <c r="B65" s="8">
        <f>VLOOKUP(A65,'[1]Исходные данные'!$A:$BF,'[1]Исходные данные'!$P$3,0)</f>
        <v>4.1487056676930097E-2</v>
      </c>
      <c r="C65" s="12">
        <f>VLOOKUP(A65,'[1]Исходные данные'!$A:$BF,'[1]Исходные данные'!$AL$3,0)</f>
        <v>10</v>
      </c>
      <c r="D65" s="9">
        <f>VLOOKUP(A65,'[1]Исходные данные'!$A:$BF,'[1]Исходные данные'!$O$3,0)</f>
        <v>64573.912325453544</v>
      </c>
      <c r="E65" s="12">
        <f>VLOOKUP(A65,'[1]Исходные данные'!$A:$BF,'[1]Исходные данные'!$AP$3,0)</f>
        <v>27</v>
      </c>
      <c r="F65" s="10">
        <f>VLOOKUP(A65,'[1]Исходные данные'!$A:$BF,'[1]Исходные данные'!$AQ$3,0)</f>
        <v>1.8527791687531298E-2</v>
      </c>
      <c r="G65" s="12">
        <f>VLOOKUP(A65,'[1]Исходные данные'!$A:$BF,'[1]Исходные данные'!$AT$3,0)</f>
        <v>5</v>
      </c>
      <c r="H65" s="11">
        <f>VLOOKUP(A65,'[1]Исходные данные'!$A:$BF,'[1]Исходные данные'!$AU$3,0)</f>
        <v>2.3980299870184272</v>
      </c>
      <c r="I65" s="12">
        <f>VLOOKUP(A65,'[1]Исходные данные'!$A:$BF,'[1]Исходные данные'!$AX$3,0)</f>
        <v>85</v>
      </c>
      <c r="J65" s="10">
        <f>VLOOKUP(A65,'[1]Исходные данные'!$A:$BF,'[1]Исходные данные'!$BC$3,0)</f>
        <v>1.9478486447803919E-2</v>
      </c>
      <c r="K65" s="12">
        <f>VLOOKUP(A65,'[1]Исходные данные'!$A:$BF,'[1]Исходные данные'!$BE$3,0)</f>
        <v>47</v>
      </c>
      <c r="L65" s="14">
        <f>VLOOKUP(A65,'[1]Исходные данные'!$A:$BF,'[1]Исходные данные'!$AY$3,0)+100%</f>
        <v>0.89684963502371096</v>
      </c>
      <c r="M65" s="12">
        <f>VLOOKUP(A65,'[1]Исходные данные'!$A:$BF,'[1]Исходные данные'!$BA$3,0)</f>
        <v>29</v>
      </c>
      <c r="N65" s="13">
        <f>VLOOKUP(A65,'[1]Исходные данные'!$A:$BF,'[1]Исходные данные'!$BF$3,0)</f>
        <v>203</v>
      </c>
      <c r="O65" s="15">
        <f t="shared" si="0"/>
        <v>62</v>
      </c>
      <c r="P65" t="s">
        <v>99</v>
      </c>
      <c r="Q65">
        <f>VLOOKUP(A65,'[1]Исходные данные'!A:BK,63,0)</f>
        <v>0</v>
      </c>
    </row>
    <row r="66" spans="1:17" x14ac:dyDescent="0.25">
      <c r="A66" s="6" t="s">
        <v>42</v>
      </c>
      <c r="B66" s="8">
        <f>VLOOKUP(A66,'[1]Исходные данные'!$A:$BF,'[1]Исходные данные'!$P$3,0)</f>
        <v>5.5879279141495243E-2</v>
      </c>
      <c r="C66" s="12">
        <f>VLOOKUP(A66,'[1]Исходные данные'!$A:$BF,'[1]Исходные данные'!$AL$3,0)</f>
        <v>48</v>
      </c>
      <c r="D66" s="9">
        <f>VLOOKUP(A66,'[1]Исходные данные'!$A:$BF,'[1]Исходные данные'!$O$3,0)</f>
        <v>73568.526084298879</v>
      </c>
      <c r="E66" s="12">
        <f>VLOOKUP(A66,'[1]Исходные данные'!$A:$BF,'[1]Исходные данные'!$AP$3,0)</f>
        <v>48</v>
      </c>
      <c r="F66" s="10">
        <f>VLOOKUP(A66,'[1]Исходные данные'!$A:$BF,'[1]Исходные данные'!$AQ$3,0)</f>
        <v>0.11750413062493925</v>
      </c>
      <c r="G66" s="12">
        <f>VLOOKUP(A66,'[1]Исходные данные'!$A:$BF,'[1]Исходные данные'!$AT$3,0)</f>
        <v>48</v>
      </c>
      <c r="H66" s="11">
        <f>VLOOKUP(A66,'[1]Исходные данные'!$A:$BF,'[1]Исходные данные'!$AU$3,0)</f>
        <v>0.77535880033388815</v>
      </c>
      <c r="I66" s="12">
        <f>VLOOKUP(A66,'[1]Исходные данные'!$A:$BF,'[1]Исходные данные'!$AX$3,0)</f>
        <v>9</v>
      </c>
      <c r="J66" s="10">
        <f>VLOOKUP(A66,'[1]Исходные данные'!$A:$BF,'[1]Исходные данные'!$BC$3,0)</f>
        <v>-9.815700193705143E-2</v>
      </c>
      <c r="K66" s="12">
        <f>VLOOKUP(A66,'[1]Исходные данные'!$A:$BF,'[1]Исходные данные'!$BE$3,0)</f>
        <v>5</v>
      </c>
      <c r="L66" s="14">
        <f>VLOOKUP(A66,'[1]Исходные данные'!$A:$BF,'[1]Исходные данные'!$AY$3,0)+100%</f>
        <v>1.0216445067204203</v>
      </c>
      <c r="M66" s="12">
        <f>VLOOKUP(A66,'[1]Исходные данные'!$A:$BF,'[1]Исходные данные'!$BA$3,0)</f>
        <v>45</v>
      </c>
      <c r="N66" s="13">
        <f>VLOOKUP(A66,'[1]Исходные данные'!$A:$BF,'[1]Исходные данные'!$BF$3,0)</f>
        <v>203</v>
      </c>
      <c r="O66" s="15">
        <f t="shared" si="0"/>
        <v>62</v>
      </c>
      <c r="P66" t="s">
        <v>114</v>
      </c>
      <c r="Q66">
        <f>VLOOKUP(A66,'[1]Исходные данные'!A:BK,63,0)</f>
        <v>0</v>
      </c>
    </row>
    <row r="67" spans="1:17" x14ac:dyDescent="0.25">
      <c r="A67" s="6" t="s">
        <v>10</v>
      </c>
      <c r="B67" s="8">
        <f>VLOOKUP(A67,'[1]Исходные данные'!$A:$BF,'[1]Исходные данные'!$P$3,0)</f>
        <v>4.2204393714431104E-2</v>
      </c>
      <c r="C67" s="12">
        <f>VLOOKUP(A67,'[1]Исходные данные'!$A:$BF,'[1]Исходные данные'!$AL$3,0)</f>
        <v>11</v>
      </c>
      <c r="D67" s="9">
        <f>VLOOKUP(A67,'[1]Исходные данные'!$A:$BF,'[1]Исходные данные'!$O$3,0)</f>
        <v>71851.154273504275</v>
      </c>
      <c r="E67" s="12">
        <f>VLOOKUP(A67,'[1]Исходные данные'!$A:$BF,'[1]Исходные данные'!$AP$3,0)</f>
        <v>41</v>
      </c>
      <c r="F67" s="10">
        <f>VLOOKUP(A67,'[1]Исходные данные'!$A:$BF,'[1]Исходные данные'!$AQ$3,0)</f>
        <v>7.5320442232304108E-2</v>
      </c>
      <c r="G67" s="12">
        <f>VLOOKUP(A67,'[1]Исходные данные'!$A:$BF,'[1]Исходные данные'!$AT$3,0)</f>
        <v>31</v>
      </c>
      <c r="H67" s="11">
        <f>VLOOKUP(A67,'[1]Исходные данные'!$A:$BF,'[1]Исходные данные'!$AU$3,0)</f>
        <v>1.4788231192023713</v>
      </c>
      <c r="I67" s="12">
        <f>VLOOKUP(A67,'[1]Исходные данные'!$A:$BF,'[1]Исходные данные'!$AX$3,0)</f>
        <v>70</v>
      </c>
      <c r="J67" s="10">
        <f>VLOOKUP(A67,'[1]Исходные данные'!$A:$BF,'[1]Исходные данные'!$BC$3,0)</f>
        <v>-1.8066817715318102E-2</v>
      </c>
      <c r="K67" s="12">
        <f>VLOOKUP(A67,'[1]Исходные данные'!$A:$BF,'[1]Исходные данные'!$BE$3,0)</f>
        <v>21</v>
      </c>
      <c r="L67" s="14">
        <f>VLOOKUP(A67,'[1]Исходные данные'!$A:$BF,'[1]Исходные данные'!$AY$3,0)+100%</f>
        <v>0.890094785720149</v>
      </c>
      <c r="M67" s="12">
        <f>VLOOKUP(A67,'[1]Исходные данные'!$A:$BF,'[1]Исходные данные'!$BA$3,0)</f>
        <v>28</v>
      </c>
      <c r="N67" s="13">
        <f>VLOOKUP(A67,'[1]Исходные данные'!$A:$BF,'[1]Исходные данные'!$BF$3,0)</f>
        <v>202</v>
      </c>
      <c r="O67" s="15">
        <f t="shared" ref="O67:O88" si="1">RANK(N67,$N$3:$N$88,)</f>
        <v>65</v>
      </c>
      <c r="P67" t="s">
        <v>112</v>
      </c>
      <c r="Q67">
        <f>VLOOKUP(A67,'[1]Исходные данные'!A:BK,63,0)</f>
        <v>0</v>
      </c>
    </row>
    <row r="68" spans="1:17" x14ac:dyDescent="0.25">
      <c r="A68" s="6" t="s">
        <v>76</v>
      </c>
      <c r="B68" s="8">
        <f>VLOOKUP(A68,'[1]Исходные данные'!$A:$BF,'[1]Исходные данные'!$P$3,0)</f>
        <v>5.9532816974084898E-2</v>
      </c>
      <c r="C68" s="12">
        <f>VLOOKUP(A68,'[1]Исходные данные'!$A:$BF,'[1]Исходные данные'!$AL$3,0)</f>
        <v>61</v>
      </c>
      <c r="D68" s="9">
        <f>VLOOKUP(A68,'[1]Исходные данные'!$A:$BF,'[1]Исходные данные'!$O$3,0)</f>
        <v>52451.839844164053</v>
      </c>
      <c r="E68" s="12">
        <f>VLOOKUP(A68,'[1]Исходные данные'!$A:$BF,'[1]Исходные данные'!$AP$3,0)</f>
        <v>5</v>
      </c>
      <c r="F68" s="10">
        <f>VLOOKUP(A68,'[1]Исходные данные'!$A:$BF,'[1]Исходные данные'!$AQ$3,0)</f>
        <v>0.10627560923010568</v>
      </c>
      <c r="G68" s="12">
        <f>VLOOKUP(A68,'[1]Исходные данные'!$A:$BF,'[1]Исходные данные'!$AT$3,0)</f>
        <v>47</v>
      </c>
      <c r="H68" s="11">
        <f>VLOOKUP(A68,'[1]Исходные данные'!$A:$BF,'[1]Исходные данные'!$AU$3,0)</f>
        <v>0.87666843108028214</v>
      </c>
      <c r="I68" s="12">
        <f>VLOOKUP(A68,'[1]Исходные данные'!$A:$BF,'[1]Исходные данные'!$AX$3,0)</f>
        <v>19</v>
      </c>
      <c r="J68" s="10">
        <f>VLOOKUP(A68,'[1]Исходные данные'!$A:$BF,'[1]Исходные данные'!$BC$3,0)</f>
        <v>1.290513275924406E-2</v>
      </c>
      <c r="K68" s="12">
        <f>VLOOKUP(A68,'[1]Исходные данные'!$A:$BF,'[1]Исходные данные'!$BE$3,0)</f>
        <v>41</v>
      </c>
      <c r="L68" s="14">
        <f>VLOOKUP(A68,'[1]Исходные данные'!$A:$BF,'[1]Исходные данные'!$AY$3,0)+100%</f>
        <v>0.85505014005508406</v>
      </c>
      <c r="M68" s="12">
        <f>VLOOKUP(A68,'[1]Исходные данные'!$A:$BF,'[1]Исходные данные'!$BA$3,0)</f>
        <v>21</v>
      </c>
      <c r="N68" s="13">
        <f>VLOOKUP(A68,'[1]Исходные данные'!$A:$BF,'[1]Исходные данные'!$BF$3,0)</f>
        <v>194</v>
      </c>
      <c r="O68" s="15">
        <f t="shared" si="1"/>
        <v>66</v>
      </c>
      <c r="P68" t="s">
        <v>114</v>
      </c>
      <c r="Q68">
        <f>VLOOKUP(A68,'[1]Исходные данные'!A:BK,63,0)</f>
        <v>0</v>
      </c>
    </row>
    <row r="69" spans="1:17" x14ac:dyDescent="0.25">
      <c r="A69" s="6" t="s">
        <v>91</v>
      </c>
      <c r="B69" s="8">
        <f>VLOOKUP(A69,'[1]Исходные данные'!$A:$BF,'[1]Исходные данные'!$P$3,0)</f>
        <v>6.9948579224140953E-2</v>
      </c>
      <c r="C69" s="12">
        <f>VLOOKUP(A69,'[1]Исходные данные'!$A:$BF,'[1]Исходные данные'!$AL$3,0)</f>
        <v>81</v>
      </c>
      <c r="D69" s="9">
        <f>VLOOKUP(A69,'[1]Исходные данные'!$A:$BF,'[1]Исходные данные'!$O$3,0)</f>
        <v>53405.99791854198</v>
      </c>
      <c r="E69" s="12">
        <f>VLOOKUP(A69,'[1]Исходные данные'!$A:$BF,'[1]Исходные данные'!$AP$3,0)</f>
        <v>8</v>
      </c>
      <c r="F69" s="10">
        <f>VLOOKUP(A69,'[1]Исходные данные'!$A:$BF,'[1]Исходные данные'!$AQ$3,0)</f>
        <v>7.2549874632072381E-2</v>
      </c>
      <c r="G69" s="12">
        <f>VLOOKUP(A69,'[1]Исходные данные'!$A:$BF,'[1]Исходные данные'!$AT$3,0)</f>
        <v>25</v>
      </c>
      <c r="H69" s="11">
        <f>VLOOKUP(A69,'[1]Исходные данные'!$A:$BF,'[1]Исходные данные'!$AU$3,0)</f>
        <v>1.06797551394255</v>
      </c>
      <c r="I69" s="12">
        <f>VLOOKUP(A69,'[1]Исходные данные'!$A:$BF,'[1]Исходные данные'!$AX$3,0)</f>
        <v>32</v>
      </c>
      <c r="J69" s="10">
        <f>VLOOKUP(A69,'[1]Исходные данные'!$A:$BF,'[1]Исходные данные'!$BC$3,0)</f>
        <v>-3.2948988686456668E-2</v>
      </c>
      <c r="K69" s="12">
        <f>VLOOKUP(A69,'[1]Исходные данные'!$A:$BF,'[1]Исходные данные'!$BE$3,0)</f>
        <v>13</v>
      </c>
      <c r="L69" s="14">
        <f>VLOOKUP(A69,'[1]Исходные данные'!$A:$BF,'[1]Исходные данные'!$AY$3,0)+100%</f>
        <v>0.91572460615061702</v>
      </c>
      <c r="M69" s="12">
        <f>VLOOKUP(A69,'[1]Исходные данные'!$A:$BF,'[1]Исходные данные'!$BA$3,0)</f>
        <v>30</v>
      </c>
      <c r="N69" s="13">
        <f>VLOOKUP(A69,'[1]Исходные данные'!$A:$BF,'[1]Исходные данные'!$BF$3,0)</f>
        <v>189</v>
      </c>
      <c r="O69" s="15">
        <f t="shared" si="1"/>
        <v>67</v>
      </c>
      <c r="P69" t="s">
        <v>114</v>
      </c>
      <c r="Q69">
        <f>VLOOKUP(A69,'[1]Исходные данные'!A:BK,63,0)</f>
        <v>0</v>
      </c>
    </row>
    <row r="70" spans="1:17" x14ac:dyDescent="0.25">
      <c r="A70" s="6" t="s">
        <v>85</v>
      </c>
      <c r="B70" s="8">
        <f>VLOOKUP(A70,'[1]Исходные данные'!$A:$BF,'[1]Исходные данные'!$P$3,0)</f>
        <v>4.3411883764637851E-2</v>
      </c>
      <c r="C70" s="12">
        <f>VLOOKUP(A70,'[1]Исходные данные'!$A:$BF,'[1]Исходные данные'!$AL$3,0)</f>
        <v>13</v>
      </c>
      <c r="D70" s="9">
        <f>VLOOKUP(A70,'[1]Исходные данные'!$A:$BF,'[1]Исходные данные'!$O$3,0)</f>
        <v>64325.647266551241</v>
      </c>
      <c r="E70" s="12">
        <f>VLOOKUP(A70,'[1]Исходные данные'!$A:$BF,'[1]Исходные данные'!$AP$3,0)</f>
        <v>27</v>
      </c>
      <c r="F70" s="10">
        <f>VLOOKUP(A70,'[1]Исходные данные'!$A:$BF,'[1]Исходные данные'!$AQ$3,0)</f>
        <v>0</v>
      </c>
      <c r="G70" s="12">
        <f>VLOOKUP(A70,'[1]Исходные данные'!$A:$BF,'[1]Исходные данные'!$AT$3,0)</f>
        <v>60</v>
      </c>
      <c r="H70" s="11">
        <f>VLOOKUP(A70,'[1]Исходные данные'!$A:$BF,'[1]Исходные данные'!$AU$3,0)</f>
        <v>0</v>
      </c>
      <c r="I70" s="12">
        <f>VLOOKUP(A70,'[1]Исходные данные'!$A:$BF,'[1]Исходные данные'!$AX$3,0)</f>
        <v>37</v>
      </c>
      <c r="J70" s="10">
        <f>VLOOKUP(A70,'[1]Исходные данные'!$A:$BF,'[1]Исходные данные'!$BC$3,0)</f>
        <v>1.5143748860944049E-2</v>
      </c>
      <c r="K70" s="12">
        <f>VLOOKUP(A70,'[1]Исходные данные'!$A:$BF,'[1]Исходные данные'!$BE$3,0)</f>
        <v>44</v>
      </c>
      <c r="L70" s="14">
        <f>VLOOKUP(A70,'[1]Исходные данные'!$A:$BF,'[1]Исходные данные'!$AY$3,0)+100%</f>
        <v>0.57247745203122058</v>
      </c>
      <c r="M70" s="12">
        <f>VLOOKUP(A70,'[1]Исходные данные'!$A:$BF,'[1]Исходные данные'!$BA$3,0)</f>
        <v>3</v>
      </c>
      <c r="N70" s="13">
        <f>VLOOKUP(A70,'[1]Исходные данные'!$A:$BF,'[1]Исходные данные'!$BF$3,0)</f>
        <v>184</v>
      </c>
      <c r="O70" s="15">
        <f t="shared" si="1"/>
        <v>68</v>
      </c>
      <c r="P70" t="s">
        <v>113</v>
      </c>
      <c r="Q70">
        <f>VLOOKUP(A70,'[1]Исходные данные'!A:BK,63,0)</f>
        <v>0</v>
      </c>
    </row>
    <row r="71" spans="1:17" x14ac:dyDescent="0.25">
      <c r="A71" s="6" t="s">
        <v>7</v>
      </c>
      <c r="B71" s="8">
        <f>VLOOKUP(A71,'[1]Исходные данные'!$A:$BF,'[1]Исходные данные'!$P$3,0)</f>
        <v>9.0811965811965819E-3</v>
      </c>
      <c r="C71" s="12">
        <f>VLOOKUP(A71,'[1]Исходные данные'!$A:$BF,'[1]Исходные данные'!$AL$3,0)</f>
        <v>1</v>
      </c>
      <c r="D71" s="9">
        <f>VLOOKUP(A71,'[1]Исходные данные'!$A:$BF,'[1]Исходные данные'!$O$3,0)</f>
        <v>116693.19911764706</v>
      </c>
      <c r="E71" s="12">
        <f>VLOOKUP(A71,'[1]Исходные данные'!$A:$BF,'[1]Исходные данные'!$AP$3,0)</f>
        <v>77</v>
      </c>
      <c r="F71" s="10">
        <f>VLOOKUP(A71,'[1]Исходные данные'!$A:$BF,'[1]Исходные данные'!$AQ$3,0)</f>
        <v>0</v>
      </c>
      <c r="G71" s="12">
        <f>VLOOKUP(A71,'[1]Исходные данные'!$A:$BF,'[1]Исходные данные'!$AT$3,0)</f>
        <v>60</v>
      </c>
      <c r="H71" s="11">
        <f>VLOOKUP(A71,'[1]Исходные данные'!$A:$BF,'[1]Исходные данные'!$AU$3,0)</f>
        <v>0</v>
      </c>
      <c r="I71" s="12">
        <f>VLOOKUP(A71,'[1]Исходные данные'!$A:$BF,'[1]Исходные данные'!$AX$3,0)</f>
        <v>37</v>
      </c>
      <c r="J71" s="10">
        <f>VLOOKUP(A71,'[1]Исходные данные'!$A:$BF,'[1]Исходные данные'!$BC$3,0)</f>
        <v>-7.0938215102974822E-2</v>
      </c>
      <c r="K71" s="12">
        <f>VLOOKUP(A71,'[1]Исходные данные'!$A:$BF,'[1]Исходные данные'!$BE$3,0)</f>
        <v>7</v>
      </c>
      <c r="L71" s="14">
        <f>VLOOKUP(A71,'[1]Исходные данные'!$A:$BF,'[1]Исходные данные'!$AY$3,0)+100%</f>
        <v>0.47697238236842865</v>
      </c>
      <c r="M71" s="12">
        <f>VLOOKUP(A71,'[1]Исходные данные'!$A:$BF,'[1]Исходные данные'!$BA$3,0)</f>
        <v>1</v>
      </c>
      <c r="N71" s="13">
        <f>VLOOKUP(A71,'[1]Исходные данные'!$A:$BF,'[1]Исходные данные'!$BF$3,0)</f>
        <v>183</v>
      </c>
      <c r="O71" s="15">
        <f t="shared" si="1"/>
        <v>69</v>
      </c>
      <c r="P71" t="s">
        <v>7</v>
      </c>
      <c r="Q71">
        <f>VLOOKUP(A71,'[1]Исходные данные'!A:BK,63,0)</f>
        <v>0</v>
      </c>
    </row>
    <row r="72" spans="1:17" x14ac:dyDescent="0.25">
      <c r="A72" s="6" t="s">
        <v>37</v>
      </c>
      <c r="B72" s="8">
        <f>VLOOKUP(A72,'[1]Исходные данные'!$A:$BF,'[1]Исходные данные'!$P$3,0)</f>
        <v>5.7752362668418079E-2</v>
      </c>
      <c r="C72" s="12">
        <f>VLOOKUP(A72,'[1]Исходные данные'!$A:$BF,'[1]Исходные данные'!$AL$3,0)</f>
        <v>55</v>
      </c>
      <c r="D72" s="9">
        <f>VLOOKUP(A72,'[1]Исходные данные'!$A:$BF,'[1]Исходные данные'!$O$3,0)</f>
        <v>52978.656078731517</v>
      </c>
      <c r="E72" s="12">
        <f>VLOOKUP(A72,'[1]Исходные данные'!$A:$BF,'[1]Исходные данные'!$AP$3,0)</f>
        <v>8</v>
      </c>
      <c r="F72" s="10">
        <f>VLOOKUP(A72,'[1]Исходные данные'!$A:$BF,'[1]Исходные данные'!$AQ$3,0)</f>
        <v>8.7865973375908873E-2</v>
      </c>
      <c r="G72" s="12">
        <f>VLOOKUP(A72,'[1]Исходные данные'!$A:$BF,'[1]Исходные данные'!$AT$3,0)</f>
        <v>34</v>
      </c>
      <c r="H72" s="11">
        <f>VLOOKUP(A72,'[1]Исходные данные'!$A:$BF,'[1]Исходные данные'!$AU$3,0)</f>
        <v>1.0390120550990665</v>
      </c>
      <c r="I72" s="12">
        <f>VLOOKUP(A72,'[1]Исходные данные'!$A:$BF,'[1]Исходные данные'!$AX$3,0)</f>
        <v>28</v>
      </c>
      <c r="J72" s="10">
        <f>VLOOKUP(A72,'[1]Исходные данные'!$A:$BF,'[1]Исходные данные'!$BC$3,0)</f>
        <v>-1.6912307741707606E-2</v>
      </c>
      <c r="K72" s="12">
        <f>VLOOKUP(A72,'[1]Исходные данные'!$A:$BF,'[1]Исходные данные'!$BE$3,0)</f>
        <v>23</v>
      </c>
      <c r="L72" s="14">
        <f>VLOOKUP(A72,'[1]Исходные данные'!$A:$BF,'[1]Исходные данные'!$AY$3,0)+100%</f>
        <v>0.93553999721512471</v>
      </c>
      <c r="M72" s="12">
        <f>VLOOKUP(A72,'[1]Исходные данные'!$A:$BF,'[1]Исходные данные'!$BA$3,0)</f>
        <v>34</v>
      </c>
      <c r="N72" s="13">
        <f>VLOOKUP(A72,'[1]Исходные данные'!$A:$BF,'[1]Исходные данные'!$BF$3,0)</f>
        <v>182</v>
      </c>
      <c r="O72" s="15">
        <f t="shared" si="1"/>
        <v>70</v>
      </c>
      <c r="P72" t="s">
        <v>112</v>
      </c>
      <c r="Q72">
        <f>VLOOKUP(A72,'[1]Исходные данные'!A:BK,63,0)</f>
        <v>0</v>
      </c>
    </row>
    <row r="73" spans="1:17" x14ac:dyDescent="0.25">
      <c r="A73" s="6" t="s">
        <v>72</v>
      </c>
      <c r="B73" s="8">
        <f>VLOOKUP(A73,'[1]Исходные данные'!$A:$BF,'[1]Исходные данные'!$P$3,0)</f>
        <v>6.7267611691546741E-2</v>
      </c>
      <c r="C73" s="12">
        <f>VLOOKUP(A73,'[1]Исходные данные'!$A:$BF,'[1]Исходные данные'!$AL$3,0)</f>
        <v>76</v>
      </c>
      <c r="D73" s="9">
        <f>VLOOKUP(A73,'[1]Исходные данные'!$A:$BF,'[1]Исходные данные'!$O$3,0)</f>
        <v>51893.826284633433</v>
      </c>
      <c r="E73" s="12">
        <f>VLOOKUP(A73,'[1]Исходные данные'!$A:$BF,'[1]Исходные данные'!$AP$3,0)</f>
        <v>3</v>
      </c>
      <c r="F73" s="10">
        <f>VLOOKUP(A73,'[1]Исходные данные'!$A:$BF,'[1]Исходные данные'!$AQ$3,0)</f>
        <v>2.3195084485407066E-2</v>
      </c>
      <c r="G73" s="12">
        <f>VLOOKUP(A73,'[1]Исходные данные'!$A:$BF,'[1]Исходные данные'!$AT$3,0)</f>
        <v>5</v>
      </c>
      <c r="H73" s="11">
        <f>VLOOKUP(A73,'[1]Исходные данные'!$A:$BF,'[1]Исходные данные'!$AU$3,0)</f>
        <v>1.2017437185240951</v>
      </c>
      <c r="I73" s="12">
        <f>VLOOKUP(A73,'[1]Исходные данные'!$A:$BF,'[1]Исходные данные'!$AX$3,0)</f>
        <v>47</v>
      </c>
      <c r="J73" s="10">
        <f>VLOOKUP(A73,'[1]Исходные данные'!$A:$BF,'[1]Исходные данные'!$BC$3,0)</f>
        <v>-6.297360951312672E-3</v>
      </c>
      <c r="K73" s="12">
        <f>VLOOKUP(A73,'[1]Исходные данные'!$A:$BF,'[1]Исходные данные'!$BE$3,0)</f>
        <v>27</v>
      </c>
      <c r="L73" s="14">
        <f>VLOOKUP(A73,'[1]Исходные данные'!$A:$BF,'[1]Исходные данные'!$AY$3,0)+100%</f>
        <v>0.85636047464205689</v>
      </c>
      <c r="M73" s="12">
        <f>VLOOKUP(A73,'[1]Исходные данные'!$A:$BF,'[1]Исходные данные'!$BA$3,0)</f>
        <v>22</v>
      </c>
      <c r="N73" s="13">
        <f>VLOOKUP(A73,'[1]Исходные данные'!$A:$BF,'[1]Исходные данные'!$BF$3,0)</f>
        <v>180</v>
      </c>
      <c r="O73" s="15">
        <f t="shared" si="1"/>
        <v>71</v>
      </c>
      <c r="P73" t="s">
        <v>115</v>
      </c>
      <c r="Q73">
        <f>VLOOKUP(A73,'[1]Исходные данные'!A:BK,63,0)</f>
        <v>0</v>
      </c>
    </row>
    <row r="74" spans="1:17" x14ac:dyDescent="0.25">
      <c r="A74" s="6" t="s">
        <v>18</v>
      </c>
      <c r="B74" s="8">
        <f>VLOOKUP(A74,'[1]Исходные данные'!$A:$BF,'[1]Исходные данные'!$P$3,0)</f>
        <v>2.9196540156548049E-2</v>
      </c>
      <c r="C74" s="12">
        <f>VLOOKUP(A74,'[1]Исходные данные'!$A:$BF,'[1]Исходные данные'!$AL$3,0)</f>
        <v>3</v>
      </c>
      <c r="D74" s="9">
        <f>VLOOKUP(A74,'[1]Исходные данные'!$A:$BF,'[1]Исходные данные'!$O$3,0)</f>
        <v>73834.832495071765</v>
      </c>
      <c r="E74" s="12">
        <f>VLOOKUP(A74,'[1]Исходные данные'!$A:$BF,'[1]Исходные данные'!$AP$3,0)</f>
        <v>48</v>
      </c>
      <c r="F74" s="10">
        <f>VLOOKUP(A74,'[1]Исходные данные'!$A:$BF,'[1]Исходные данные'!$AQ$3,0)</f>
        <v>7.4929971988795516E-2</v>
      </c>
      <c r="G74" s="12">
        <f>VLOOKUP(A74,'[1]Исходные данные'!$A:$BF,'[1]Исходные данные'!$AT$3,0)</f>
        <v>31</v>
      </c>
      <c r="H74" s="11">
        <f>VLOOKUP(A74,'[1]Исходные данные'!$A:$BF,'[1]Исходные данные'!$AU$3,0)</f>
        <v>0.93780803954509806</v>
      </c>
      <c r="I74" s="12">
        <f>VLOOKUP(A74,'[1]Исходные данные'!$A:$BF,'[1]Исходные данные'!$AX$3,0)</f>
        <v>21</v>
      </c>
      <c r="J74" s="10">
        <f>VLOOKUP(A74,'[1]Исходные данные'!$A:$BF,'[1]Исходные данные'!$BC$3,0)</f>
        <v>1.5170347577886193E-2</v>
      </c>
      <c r="K74" s="12">
        <f>VLOOKUP(A74,'[1]Исходные данные'!$A:$BF,'[1]Исходные данные'!$BE$3,0)</f>
        <v>45</v>
      </c>
      <c r="L74" s="14">
        <f>VLOOKUP(A74,'[1]Исходные данные'!$A:$BF,'[1]Исходные данные'!$AY$3,0)+100%</f>
        <v>0.93043439267130656</v>
      </c>
      <c r="M74" s="12">
        <f>VLOOKUP(A74,'[1]Исходные данные'!$A:$BF,'[1]Исходные данные'!$BA$3,0)</f>
        <v>32</v>
      </c>
      <c r="N74" s="13">
        <f>VLOOKUP(A74,'[1]Исходные данные'!$A:$BF,'[1]Исходные данные'!$BF$3,0)</f>
        <v>180</v>
      </c>
      <c r="O74" s="15">
        <f t="shared" si="1"/>
        <v>71</v>
      </c>
      <c r="P74" t="s">
        <v>115</v>
      </c>
      <c r="Q74">
        <f>VLOOKUP(A74,'[1]Исходные данные'!A:BK,63,0)</f>
        <v>0</v>
      </c>
    </row>
    <row r="75" spans="1:17" x14ac:dyDescent="0.25">
      <c r="A75" s="6" t="s">
        <v>52</v>
      </c>
      <c r="B75" s="8">
        <f>VLOOKUP(A75,'[1]Исходные данные'!$A:$BF,'[1]Исходные данные'!$P$3,0)</f>
        <v>4.6786222356339183E-2</v>
      </c>
      <c r="C75" s="12">
        <f>VLOOKUP(A75,'[1]Исходные данные'!$A:$BF,'[1]Исходные данные'!$AL$3,0)</f>
        <v>18</v>
      </c>
      <c r="D75" s="9">
        <f>VLOOKUP(A75,'[1]Исходные данные'!$A:$BF,'[1]Исходные данные'!$O$3,0)</f>
        <v>61533.314536072969</v>
      </c>
      <c r="E75" s="12">
        <f>VLOOKUP(A75,'[1]Исходные данные'!$A:$BF,'[1]Исходные данные'!$AP$3,0)</f>
        <v>16</v>
      </c>
      <c r="F75" s="10">
        <f>VLOOKUP(A75,'[1]Исходные данные'!$A:$BF,'[1]Исходные данные'!$AQ$3,0)</f>
        <v>0.10128442184507694</v>
      </c>
      <c r="G75" s="12">
        <f>VLOOKUP(A75,'[1]Исходные данные'!$A:$BF,'[1]Исходные данные'!$AT$3,0)</f>
        <v>42</v>
      </c>
      <c r="H75" s="11">
        <f>VLOOKUP(A75,'[1]Исходные данные'!$A:$BF,'[1]Исходные данные'!$AU$3,0)</f>
        <v>1.0053799997364565</v>
      </c>
      <c r="I75" s="12">
        <f>VLOOKUP(A75,'[1]Исходные данные'!$A:$BF,'[1]Исходные данные'!$AX$3,0)</f>
        <v>27</v>
      </c>
      <c r="J75" s="10">
        <f>VLOOKUP(A75,'[1]Исходные данные'!$A:$BF,'[1]Исходные данные'!$BC$3,0)</f>
        <v>1.1395987112391539E-2</v>
      </c>
      <c r="K75" s="12">
        <f>VLOOKUP(A75,'[1]Исходные данные'!$A:$BF,'[1]Исходные данные'!$BE$3,0)</f>
        <v>38</v>
      </c>
      <c r="L75" s="14">
        <f>VLOOKUP(A75,'[1]Исходные данные'!$A:$BF,'[1]Исходные данные'!$AY$3,0)+100%</f>
        <v>0.93686634366586286</v>
      </c>
      <c r="M75" s="12">
        <f>VLOOKUP(A75,'[1]Исходные данные'!$A:$BF,'[1]Исходные данные'!$BA$3,0)</f>
        <v>35</v>
      </c>
      <c r="N75" s="13">
        <f>VLOOKUP(A75,'[1]Исходные данные'!$A:$BF,'[1]Исходные данные'!$BF$3,0)</f>
        <v>176</v>
      </c>
      <c r="O75" s="15">
        <f t="shared" si="1"/>
        <v>73</v>
      </c>
      <c r="P75" t="s">
        <v>112</v>
      </c>
      <c r="Q75">
        <f>VLOOKUP(A75,'[1]Исходные данные'!A:BK,63,0)</f>
        <v>0</v>
      </c>
    </row>
    <row r="76" spans="1:17" x14ac:dyDescent="0.25">
      <c r="A76" s="6" t="s">
        <v>46</v>
      </c>
      <c r="B76" s="8">
        <f>VLOOKUP(A76,'[1]Исходные данные'!$A:$BF,'[1]Исходные данные'!$P$3,0)</f>
        <v>3.2399561359784668E-2</v>
      </c>
      <c r="C76" s="12">
        <f>VLOOKUP(A76,'[1]Исходные данные'!$A:$BF,'[1]Исходные данные'!$AL$3,0)</f>
        <v>5</v>
      </c>
      <c r="D76" s="9">
        <f>VLOOKUP(A76,'[1]Исходные данные'!$A:$BF,'[1]Исходные данные'!$O$3,0)</f>
        <v>57017.680892307704</v>
      </c>
      <c r="E76" s="12">
        <f>VLOOKUP(A76,'[1]Исходные данные'!$A:$BF,'[1]Исходные данные'!$AP$3,0)</f>
        <v>11</v>
      </c>
      <c r="F76" s="10">
        <f>VLOOKUP(A76,'[1]Исходные данные'!$A:$BF,'[1]Исходные данные'!$AQ$3,0)</f>
        <v>0</v>
      </c>
      <c r="G76" s="12">
        <f>VLOOKUP(A76,'[1]Исходные данные'!$A:$BF,'[1]Исходные данные'!$AT$3,0)</f>
        <v>60</v>
      </c>
      <c r="H76" s="11">
        <f>VLOOKUP(A76,'[1]Исходные данные'!$A:$BF,'[1]Исходные данные'!$AU$3,0)</f>
        <v>0</v>
      </c>
      <c r="I76" s="12">
        <f>VLOOKUP(A76,'[1]Исходные данные'!$A:$BF,'[1]Исходные данные'!$AX$3,0)</f>
        <v>37</v>
      </c>
      <c r="J76" s="10">
        <f>VLOOKUP(A76,'[1]Исходные данные'!$A:$BF,'[1]Исходные данные'!$BC$3,0)</f>
        <v>2.4980559875583203E-2</v>
      </c>
      <c r="K76" s="12">
        <f>VLOOKUP(A76,'[1]Исходные данные'!$A:$BF,'[1]Исходные данные'!$BE$3,0)</f>
        <v>56</v>
      </c>
      <c r="L76" s="14">
        <f>VLOOKUP(A76,'[1]Исходные данные'!$A:$BF,'[1]Исходные данные'!$AY$3,0)+100%</f>
        <v>0.52586338406742528</v>
      </c>
      <c r="M76" s="12">
        <f>VLOOKUP(A76,'[1]Исходные данные'!$A:$BF,'[1]Исходные данные'!$BA$3,0)</f>
        <v>2</v>
      </c>
      <c r="N76" s="13">
        <f>VLOOKUP(A76,'[1]Исходные данные'!$A:$BF,'[1]Исходные данные'!$BF$3,0)</f>
        <v>171</v>
      </c>
      <c r="O76" s="15">
        <f t="shared" si="1"/>
        <v>74</v>
      </c>
      <c r="P76" t="s">
        <v>111</v>
      </c>
      <c r="Q76">
        <f>VLOOKUP(A76,'[1]Исходные данные'!A:BK,63,0)</f>
        <v>0</v>
      </c>
    </row>
    <row r="77" spans="1:17" x14ac:dyDescent="0.25">
      <c r="A77" s="6" t="s">
        <v>25</v>
      </c>
      <c r="B77" s="8">
        <f>VLOOKUP(A77,'[1]Исходные данные'!$A:$BF,'[1]Исходные данные'!$P$3,0)</f>
        <v>4.757123623928726E-2</v>
      </c>
      <c r="C77" s="12">
        <f>VLOOKUP(A77,'[1]Исходные данные'!$A:$BF,'[1]Исходные данные'!$AL$3,0)</f>
        <v>22</v>
      </c>
      <c r="D77" s="9">
        <f>VLOOKUP(A77,'[1]Исходные данные'!$A:$BF,'[1]Исходные данные'!$O$3,0)</f>
        <v>68476.211310217244</v>
      </c>
      <c r="E77" s="12">
        <f>VLOOKUP(A77,'[1]Исходные данные'!$A:$BF,'[1]Исходные данные'!$AP$3,0)</f>
        <v>33</v>
      </c>
      <c r="F77" s="10">
        <f>VLOOKUP(A77,'[1]Исходные данные'!$A:$BF,'[1]Исходные данные'!$AQ$3,0)</f>
        <v>0.10844136070002024</v>
      </c>
      <c r="G77" s="12">
        <f>VLOOKUP(A77,'[1]Исходные данные'!$A:$BF,'[1]Исходные данные'!$AT$3,0)</f>
        <v>47</v>
      </c>
      <c r="H77" s="11">
        <f>VLOOKUP(A77,'[1]Исходные данные'!$A:$BF,'[1]Исходные данные'!$AU$3,0)</f>
        <v>1.051072988745158</v>
      </c>
      <c r="I77" s="12">
        <f>VLOOKUP(A77,'[1]Исходные данные'!$A:$BF,'[1]Исходные данные'!$AX$3,0)</f>
        <v>30</v>
      </c>
      <c r="J77" s="10">
        <f>VLOOKUP(A77,'[1]Исходные данные'!$A:$BF,'[1]Исходные данные'!$BC$3,0)</f>
        <v>-2.1487939049242778E-2</v>
      </c>
      <c r="K77" s="12">
        <f>VLOOKUP(A77,'[1]Исходные данные'!$A:$BF,'[1]Исходные данные'!$BE$3,0)</f>
        <v>18</v>
      </c>
      <c r="L77" s="14">
        <f>VLOOKUP(A77,'[1]Исходные данные'!$A:$BF,'[1]Исходные данные'!$AY$3,0)+100%</f>
        <v>0.84723520495588089</v>
      </c>
      <c r="M77" s="12">
        <f>VLOOKUP(A77,'[1]Исходные данные'!$A:$BF,'[1]Исходные данные'!$BA$3,0)</f>
        <v>20</v>
      </c>
      <c r="N77" s="13">
        <f>VLOOKUP(A77,'[1]Исходные данные'!$A:$BF,'[1]Исходные данные'!$BF$3,0)</f>
        <v>170</v>
      </c>
      <c r="O77" s="15">
        <f t="shared" si="1"/>
        <v>75</v>
      </c>
      <c r="P77" t="s">
        <v>112</v>
      </c>
      <c r="Q77">
        <f>VLOOKUP(A77,'[1]Исходные данные'!A:BK,63,0)</f>
        <v>0</v>
      </c>
    </row>
    <row r="78" spans="1:17" x14ac:dyDescent="0.25">
      <c r="A78" s="6" t="s">
        <v>73</v>
      </c>
      <c r="B78" s="8">
        <f>VLOOKUP(A78,'[1]Исходные данные'!$A:$BF,'[1]Исходные данные'!$P$3,0)</f>
        <v>5.1539721719683483E-2</v>
      </c>
      <c r="C78" s="12">
        <f>VLOOKUP(A78,'[1]Исходные данные'!$A:$BF,'[1]Исходные данные'!$AL$3,0)</f>
        <v>33</v>
      </c>
      <c r="D78" s="9">
        <f>VLOOKUP(A78,'[1]Исходные данные'!$A:$BF,'[1]Исходные данные'!$O$3,0)</f>
        <v>61523.046578398862</v>
      </c>
      <c r="E78" s="12">
        <f>VLOOKUP(A78,'[1]Исходные данные'!$A:$BF,'[1]Исходные данные'!$AP$3,0)</f>
        <v>16</v>
      </c>
      <c r="F78" s="10">
        <f>VLOOKUP(A78,'[1]Исходные данные'!$A:$BF,'[1]Исходные данные'!$AQ$3,0)</f>
        <v>6.2737314463237825E-2</v>
      </c>
      <c r="G78" s="12">
        <f>VLOOKUP(A78,'[1]Исходные данные'!$A:$BF,'[1]Исходные данные'!$AT$3,0)</f>
        <v>21</v>
      </c>
      <c r="H78" s="11">
        <f>VLOOKUP(A78,'[1]Исходные данные'!$A:$BF,'[1]Исходные данные'!$AU$3,0)</f>
        <v>0.88015394790294577</v>
      </c>
      <c r="I78" s="12">
        <f>VLOOKUP(A78,'[1]Исходные данные'!$A:$BF,'[1]Исходные данные'!$AX$3,0)</f>
        <v>19</v>
      </c>
      <c r="J78" s="10">
        <f>VLOOKUP(A78,'[1]Исходные данные'!$A:$BF,'[1]Исходные данные'!$BC$3,0)</f>
        <v>3.2781620378351188E-2</v>
      </c>
      <c r="K78" s="12">
        <f>VLOOKUP(A78,'[1]Исходные данные'!$A:$BF,'[1]Исходные данные'!$BE$3,0)</f>
        <v>63</v>
      </c>
      <c r="L78" s="14">
        <f>VLOOKUP(A78,'[1]Исходные данные'!$A:$BF,'[1]Исходные данные'!$AY$3,0)+100%</f>
        <v>0.82336701029830295</v>
      </c>
      <c r="M78" s="12">
        <f>VLOOKUP(A78,'[1]Исходные данные'!$A:$BF,'[1]Исходные данные'!$BA$3,0)</f>
        <v>16</v>
      </c>
      <c r="N78" s="13">
        <f>VLOOKUP(A78,'[1]Исходные данные'!$A:$BF,'[1]Исходные данные'!$BF$3,0)</f>
        <v>168</v>
      </c>
      <c r="O78" s="15">
        <f t="shared" si="1"/>
        <v>76</v>
      </c>
      <c r="P78" t="s">
        <v>112</v>
      </c>
      <c r="Q78">
        <f>VLOOKUP(A78,'[1]Исходные данные'!A:BK,63,0)</f>
        <v>0</v>
      </c>
    </row>
    <row r="79" spans="1:17" x14ac:dyDescent="0.25">
      <c r="A79" s="6" t="s">
        <v>32</v>
      </c>
      <c r="B79" s="8">
        <f>VLOOKUP(A79,'[1]Исходные данные'!$A:$BF,'[1]Исходные данные'!$P$3,0)</f>
        <v>4.9336298402072494E-2</v>
      </c>
      <c r="C79" s="12">
        <f>VLOOKUP(A79,'[1]Исходные данные'!$A:$BF,'[1]Исходные данные'!$AL$3,0)</f>
        <v>29</v>
      </c>
      <c r="D79" s="9">
        <f>VLOOKUP(A79,'[1]Исходные данные'!$A:$BF,'[1]Исходные данные'!$O$3,0)</f>
        <v>56948.467243262101</v>
      </c>
      <c r="E79" s="12">
        <f>VLOOKUP(A79,'[1]Исходные данные'!$A:$BF,'[1]Исходные данные'!$AP$3,0)</f>
        <v>11</v>
      </c>
      <c r="F79" s="10">
        <f>VLOOKUP(A79,'[1]Исходные данные'!$A:$BF,'[1]Исходные данные'!$AQ$3,0)</f>
        <v>8.9919213206884438E-2</v>
      </c>
      <c r="G79" s="12">
        <f>VLOOKUP(A79,'[1]Исходные данные'!$A:$BF,'[1]Исходные данные'!$AT$3,0)</f>
        <v>37</v>
      </c>
      <c r="H79" s="11">
        <f>VLOOKUP(A79,'[1]Исходные данные'!$A:$BF,'[1]Исходные данные'!$AU$3,0)</f>
        <v>0.99553514188399395</v>
      </c>
      <c r="I79" s="12">
        <f>VLOOKUP(A79,'[1]Исходные данные'!$A:$BF,'[1]Исходные данные'!$AX$3,0)</f>
        <v>26</v>
      </c>
      <c r="J79" s="10">
        <f>VLOOKUP(A79,'[1]Исходные данные'!$A:$BF,'[1]Исходные данные'!$BC$3,0)</f>
        <v>5.6817858018042662E-3</v>
      </c>
      <c r="K79" s="12">
        <f>VLOOKUP(A79,'[1]Исходные данные'!$A:$BF,'[1]Исходные данные'!$BE$3,0)</f>
        <v>34</v>
      </c>
      <c r="L79" s="14">
        <f>VLOOKUP(A79,'[1]Исходные данные'!$A:$BF,'[1]Исходные данные'!$AY$3,0)+100%</f>
        <v>0.88636242672561372</v>
      </c>
      <c r="M79" s="12">
        <f>VLOOKUP(A79,'[1]Исходные данные'!$A:$BF,'[1]Исходные данные'!$BA$3,0)</f>
        <v>27</v>
      </c>
      <c r="N79" s="13">
        <f>VLOOKUP(A79,'[1]Исходные данные'!$A:$BF,'[1]Исходные данные'!$BF$3,0)</f>
        <v>164</v>
      </c>
      <c r="O79" s="15">
        <f t="shared" si="1"/>
        <v>77</v>
      </c>
      <c r="P79" t="s">
        <v>112</v>
      </c>
      <c r="Q79">
        <f>VLOOKUP(A79,'[1]Исходные данные'!A:BK,63,0)</f>
        <v>0</v>
      </c>
    </row>
    <row r="80" spans="1:17" x14ac:dyDescent="0.25">
      <c r="A80" s="6" t="s">
        <v>23</v>
      </c>
      <c r="B80" s="8">
        <f>VLOOKUP(A80,'[1]Исходные данные'!$A:$BF,'[1]Исходные данные'!$P$3,0)</f>
        <v>5.0844381036695467E-2</v>
      </c>
      <c r="C80" s="12">
        <f>VLOOKUP(A80,'[1]Исходные данные'!$A:$BF,'[1]Исходные данные'!$AL$3,0)</f>
        <v>32</v>
      </c>
      <c r="D80" s="9">
        <f>VLOOKUP(A80,'[1]Исходные данные'!$A:$BF,'[1]Исходные данные'!$O$3,0)</f>
        <v>58839.797898659621</v>
      </c>
      <c r="E80" s="12">
        <f>VLOOKUP(A80,'[1]Исходные данные'!$A:$BF,'[1]Исходные данные'!$AP$3,0)</f>
        <v>13</v>
      </c>
      <c r="F80" s="10">
        <f>VLOOKUP(A80,'[1]Исходные данные'!$A:$BF,'[1]Исходные данные'!$AQ$3,0)</f>
        <v>4.2029850746268659E-2</v>
      </c>
      <c r="G80" s="12">
        <f>VLOOKUP(A80,'[1]Исходные данные'!$A:$BF,'[1]Исходные данные'!$AT$3,0)</f>
        <v>12</v>
      </c>
      <c r="H80" s="11">
        <f>VLOOKUP(A80,'[1]Исходные данные'!$A:$BF,'[1]Исходные данные'!$AU$3,0)</f>
        <v>0.85546503362271542</v>
      </c>
      <c r="I80" s="12">
        <f>VLOOKUP(A80,'[1]Исходные данные'!$A:$BF,'[1]Исходные данные'!$AX$3,0)</f>
        <v>15</v>
      </c>
      <c r="J80" s="10">
        <f>VLOOKUP(A80,'[1]Исходные данные'!$A:$BF,'[1]Исходные данные'!$BC$3,0)</f>
        <v>4.0996698641892738E-2</v>
      </c>
      <c r="K80" s="12">
        <f>VLOOKUP(A80,'[1]Исходные данные'!$A:$BF,'[1]Исходные данные'!$BE$3,0)</f>
        <v>67</v>
      </c>
      <c r="L80" s="14">
        <f>VLOOKUP(A80,'[1]Исходные данные'!$A:$BF,'[1]Исходные данные'!$AY$3,0)+100%</f>
        <v>0.87396059608897281</v>
      </c>
      <c r="M80" s="12">
        <f>VLOOKUP(A80,'[1]Исходные данные'!$A:$BF,'[1]Исходные данные'!$BA$3,0)</f>
        <v>24</v>
      </c>
      <c r="N80" s="13">
        <f>VLOOKUP(A80,'[1]Исходные данные'!$A:$BF,'[1]Исходные данные'!$BF$3,0)</f>
        <v>163</v>
      </c>
      <c r="O80" s="15">
        <f t="shared" si="1"/>
        <v>78</v>
      </c>
      <c r="P80" t="s">
        <v>111</v>
      </c>
      <c r="Q80">
        <f>VLOOKUP(A80,'[1]Исходные данные'!A:BK,63,0)</f>
        <v>0</v>
      </c>
    </row>
    <row r="81" spans="1:17" x14ac:dyDescent="0.25">
      <c r="A81" s="6" t="s">
        <v>58</v>
      </c>
      <c r="B81" s="8">
        <f>VLOOKUP(A81,'[1]Исходные данные'!$A:$BF,'[1]Исходные данные'!$P$3,0)</f>
        <v>4.8172766730369569E-2</v>
      </c>
      <c r="C81" s="12">
        <f>VLOOKUP(A81,'[1]Исходные данные'!$A:$BF,'[1]Исходные данные'!$AL$3,0)</f>
        <v>24</v>
      </c>
      <c r="D81" s="9">
        <f>VLOOKUP(A81,'[1]Исходные данные'!$A:$BF,'[1]Исходные данные'!$O$3,0)</f>
        <v>63014.317080730973</v>
      </c>
      <c r="E81" s="12">
        <f>VLOOKUP(A81,'[1]Исходные данные'!$A:$BF,'[1]Исходные данные'!$AP$3,0)</f>
        <v>21</v>
      </c>
      <c r="F81" s="10">
        <f>VLOOKUP(A81,'[1]Исходные данные'!$A:$BF,'[1]Исходные данные'!$AQ$3,0)</f>
        <v>6.3207795628127464E-2</v>
      </c>
      <c r="G81" s="12">
        <f>VLOOKUP(A81,'[1]Исходные данные'!$A:$BF,'[1]Исходные данные'!$AT$3,0)</f>
        <v>21</v>
      </c>
      <c r="H81" s="11">
        <f>VLOOKUP(A81,'[1]Исходные данные'!$A:$BF,'[1]Исходные данные'!$AU$3,0)</f>
        <v>1.1586293242703571</v>
      </c>
      <c r="I81" s="12">
        <f>VLOOKUP(A81,'[1]Исходные данные'!$A:$BF,'[1]Исходные данные'!$AX$3,0)</f>
        <v>41</v>
      </c>
      <c r="J81" s="10">
        <f>VLOOKUP(A81,'[1]Исходные данные'!$A:$BF,'[1]Исходные данные'!$BC$3,0)</f>
        <v>-4.6150530773084357E-3</v>
      </c>
      <c r="K81" s="12">
        <f>VLOOKUP(A81,'[1]Исходные данные'!$A:$BF,'[1]Исходные данные'!$BE$3,0)</f>
        <v>28</v>
      </c>
      <c r="L81" s="14">
        <f>VLOOKUP(A81,'[1]Исходные данные'!$A:$BF,'[1]Исходные данные'!$AY$3,0)+100%</f>
        <v>0.83836338123363696</v>
      </c>
      <c r="M81" s="12">
        <f>VLOOKUP(A81,'[1]Исходные данные'!$A:$BF,'[1]Исходные данные'!$BA$3,0)</f>
        <v>19</v>
      </c>
      <c r="N81" s="13">
        <f>VLOOKUP(A81,'[1]Исходные данные'!$A:$BF,'[1]Исходные данные'!$BF$3,0)</f>
        <v>154</v>
      </c>
      <c r="O81" s="15">
        <f t="shared" si="1"/>
        <v>79</v>
      </c>
      <c r="P81" t="s">
        <v>112</v>
      </c>
      <c r="Q81">
        <f>VLOOKUP(A81,'[1]Исходные данные'!A:BK,63,0)</f>
        <v>0</v>
      </c>
    </row>
    <row r="82" spans="1:17" x14ac:dyDescent="0.25">
      <c r="A82" s="6" t="s">
        <v>48</v>
      </c>
      <c r="B82" s="8">
        <f>VLOOKUP(A82,'[1]Исходные данные'!$A:$BF,'[1]Исходные данные'!$P$3,0)</f>
        <v>4.9042526132193169E-2</v>
      </c>
      <c r="C82" s="12">
        <f>VLOOKUP(A82,'[1]Исходные данные'!$A:$BF,'[1]Исходные данные'!$AL$3,0)</f>
        <v>27</v>
      </c>
      <c r="D82" s="9">
        <f>VLOOKUP(A82,'[1]Исходные данные'!$A:$BF,'[1]Исходные данные'!$O$3,0)</f>
        <v>55580.53245863178</v>
      </c>
      <c r="E82" s="12">
        <f>VLOOKUP(A82,'[1]Исходные данные'!$A:$BF,'[1]Исходные данные'!$AP$3,0)</f>
        <v>9</v>
      </c>
      <c r="F82" s="10">
        <f>VLOOKUP(A82,'[1]Исходные данные'!$A:$BF,'[1]Исходные данные'!$AQ$3,0)</f>
        <v>3.870738636363636E-2</v>
      </c>
      <c r="G82" s="12">
        <f>VLOOKUP(A82,'[1]Исходные данные'!$A:$BF,'[1]Исходные данные'!$AT$3,0)</f>
        <v>6</v>
      </c>
      <c r="H82" s="11">
        <f>VLOOKUP(A82,'[1]Исходные данные'!$A:$BF,'[1]Исходные данные'!$AU$3,0)</f>
        <v>0.82110961693077256</v>
      </c>
      <c r="I82" s="12">
        <f>VLOOKUP(A82,'[1]Исходные данные'!$A:$BF,'[1]Исходные данные'!$AX$3,0)</f>
        <v>12</v>
      </c>
      <c r="J82" s="10">
        <f>VLOOKUP(A82,'[1]Исходные данные'!$A:$BF,'[1]Исходные данные'!$BC$3,0)</f>
        <v>0.13838752263322948</v>
      </c>
      <c r="K82" s="12">
        <f>VLOOKUP(A82,'[1]Исходные данные'!$A:$BF,'[1]Исходные данные'!$BE$3,0)</f>
        <v>84</v>
      </c>
      <c r="L82" s="14">
        <f>VLOOKUP(A82,'[1]Исходные данные'!$A:$BF,'[1]Исходные данные'!$AY$3,0)+100%</f>
        <v>0.78155075129879403</v>
      </c>
      <c r="M82" s="12">
        <f>VLOOKUP(A82,'[1]Исходные данные'!$A:$BF,'[1]Исходные данные'!$BA$3,0)</f>
        <v>14</v>
      </c>
      <c r="N82" s="13">
        <f>VLOOKUP(A82,'[1]Исходные данные'!$A:$BF,'[1]Исходные данные'!$BF$3,0)</f>
        <v>152</v>
      </c>
      <c r="O82" s="15">
        <f t="shared" si="1"/>
        <v>80</v>
      </c>
      <c r="P82" t="s">
        <v>111</v>
      </c>
      <c r="Q82">
        <f>VLOOKUP(A82,'[1]Исходные данные'!A:BK,63,0)</f>
        <v>0</v>
      </c>
    </row>
    <row r="83" spans="1:17" x14ac:dyDescent="0.25">
      <c r="A83" s="6" t="s">
        <v>84</v>
      </c>
      <c r="B83" s="8">
        <f>VLOOKUP(A83,'[1]Исходные данные'!$A:$BF,'[1]Исходные данные'!$P$3,0)</f>
        <v>2.1426993593991604E-2</v>
      </c>
      <c r="C83" s="12">
        <f>VLOOKUP(A83,'[1]Исходные данные'!$A:$BF,'[1]Исходные данные'!$AL$3,0)</f>
        <v>2</v>
      </c>
      <c r="D83" s="9">
        <f>VLOOKUP(A83,'[1]Исходные данные'!$A:$BF,'[1]Исходные данные'!$O$3,0)</f>
        <v>74230.000721649485</v>
      </c>
      <c r="E83" s="12">
        <f>VLOOKUP(A83,'[1]Исходные данные'!$A:$BF,'[1]Исходные данные'!$AP$3,0)</f>
        <v>48</v>
      </c>
      <c r="F83" s="10">
        <f>VLOOKUP(A83,'[1]Исходные данные'!$A:$BF,'[1]Исходные данные'!$AQ$3,0)</f>
        <v>2.1428571428571429E-2</v>
      </c>
      <c r="G83" s="12">
        <f>VLOOKUP(A83,'[1]Исходные данные'!$A:$BF,'[1]Исходные данные'!$AT$3,0)</f>
        <v>5</v>
      </c>
      <c r="H83" s="11">
        <f>VLOOKUP(A83,'[1]Исходные данные'!$A:$BF,'[1]Исходные данные'!$AU$3,0)</f>
        <v>2.9364226252207306</v>
      </c>
      <c r="I83" s="12">
        <f>VLOOKUP(A83,'[1]Исходные данные'!$A:$BF,'[1]Исходные данные'!$AX$3,0)</f>
        <v>86</v>
      </c>
      <c r="J83" s="10">
        <f>VLOOKUP(A83,'[1]Исходные данные'!$A:$BF,'[1]Исходные данные'!$BC$3,0)</f>
        <v>-0.20270988310308183</v>
      </c>
      <c r="K83" s="12">
        <f>VLOOKUP(A83,'[1]Исходные данные'!$A:$BF,'[1]Исходные данные'!$BE$3,0)</f>
        <v>3</v>
      </c>
      <c r="L83" s="14">
        <f>VLOOKUP(A83,'[1]Исходные данные'!$A:$BF,'[1]Исходные данные'!$AY$3,0)+100%</f>
        <v>0.58942852460815398</v>
      </c>
      <c r="M83" s="12">
        <f>VLOOKUP(A83,'[1]Исходные данные'!$A:$BF,'[1]Исходные данные'!$BA$3,0)</f>
        <v>4</v>
      </c>
      <c r="N83" s="13">
        <f>VLOOKUP(A83,'[1]Исходные данные'!$A:$BF,'[1]Исходные данные'!$BF$3,0)</f>
        <v>148</v>
      </c>
      <c r="O83" s="15">
        <f t="shared" si="1"/>
        <v>81</v>
      </c>
      <c r="P83" t="s">
        <v>99</v>
      </c>
      <c r="Q83">
        <f>VLOOKUP(A83,'[1]Исходные данные'!A:BK,63,0)</f>
        <v>0</v>
      </c>
    </row>
    <row r="84" spans="1:17" x14ac:dyDescent="0.25">
      <c r="A84" s="6" t="s">
        <v>92</v>
      </c>
      <c r="B84" s="8">
        <f>VLOOKUP(A84,'[1]Исходные данные'!$A:$BF,'[1]Исходные данные'!$P$3,0)</f>
        <v>4.6673665280232458E-2</v>
      </c>
      <c r="C84" s="12">
        <f>VLOOKUP(A84,'[1]Исходные данные'!$A:$BF,'[1]Исходные данные'!$AL$3,0)</f>
        <v>18</v>
      </c>
      <c r="D84" s="9">
        <f>VLOOKUP(A84,'[1]Исходные данные'!$A:$BF,'[1]Исходные данные'!$O$3,0)</f>
        <v>61535.113105248194</v>
      </c>
      <c r="E84" s="12">
        <f>VLOOKUP(A84,'[1]Исходные данные'!$A:$BF,'[1]Исходные данные'!$AP$3,0)</f>
        <v>16</v>
      </c>
      <c r="F84" s="10">
        <f>VLOOKUP(A84,'[1]Исходные данные'!$A:$BF,'[1]Исходные данные'!$AQ$3,0)</f>
        <v>7.2336084577575815E-2</v>
      </c>
      <c r="G84" s="12">
        <f>VLOOKUP(A84,'[1]Исходные данные'!$A:$BF,'[1]Исходные данные'!$AT$3,0)</f>
        <v>25</v>
      </c>
      <c r="H84" s="11">
        <f>VLOOKUP(A84,'[1]Исходные данные'!$A:$BF,'[1]Исходные данные'!$AU$3,0)</f>
        <v>1.1202565977923029</v>
      </c>
      <c r="I84" s="12">
        <f>VLOOKUP(A84,'[1]Исходные данные'!$A:$BF,'[1]Исходные данные'!$AX$3,0)</f>
        <v>40</v>
      </c>
      <c r="J84" s="10">
        <f>VLOOKUP(A84,'[1]Исходные данные'!$A:$BF,'[1]Исходные данные'!$BC$3,0)</f>
        <v>-4.0536678896038056E-2</v>
      </c>
      <c r="K84" s="12">
        <f>VLOOKUP(A84,'[1]Исходные данные'!$A:$BF,'[1]Исходные данные'!$BE$3,0)</f>
        <v>10</v>
      </c>
      <c r="L84" s="14">
        <f>VLOOKUP(A84,'[1]Исходные данные'!$A:$BF,'[1]Исходные данные'!$AY$3,0)+100%</f>
        <v>0.98798515677301479</v>
      </c>
      <c r="M84" s="12">
        <f>VLOOKUP(A84,'[1]Исходные данные'!$A:$BF,'[1]Исходные данные'!$BA$3,0)</f>
        <v>39</v>
      </c>
      <c r="N84" s="13">
        <f>VLOOKUP(A84,'[1]Исходные данные'!$A:$BF,'[1]Исходные данные'!$BF$3,0)</f>
        <v>148</v>
      </c>
      <c r="O84" s="15">
        <f t="shared" si="1"/>
        <v>81</v>
      </c>
      <c r="P84" t="s">
        <v>99</v>
      </c>
      <c r="Q84">
        <f>VLOOKUP(A84,'[1]Исходные данные'!A:BK,63,0)</f>
        <v>0</v>
      </c>
    </row>
    <row r="85" spans="1:17" x14ac:dyDescent="0.25">
      <c r="A85" s="6" t="s">
        <v>63</v>
      </c>
      <c r="B85" s="8">
        <f>VLOOKUP(A85,'[1]Исходные данные'!$A:$BF,'[1]Исходные данные'!$P$3,0)</f>
        <v>4.6447812464357356E-2</v>
      </c>
      <c r="C85" s="12">
        <f>VLOOKUP(A85,'[1]Исходные данные'!$A:$BF,'[1]Исходные данные'!$AL$3,0)</f>
        <v>18</v>
      </c>
      <c r="D85" s="9">
        <f>VLOOKUP(A85,'[1]Исходные данные'!$A:$BF,'[1]Исходные данные'!$O$3,0)</f>
        <v>67306.642017911319</v>
      </c>
      <c r="E85" s="12">
        <f>VLOOKUP(A85,'[1]Исходные данные'!$A:$BF,'[1]Исходные данные'!$AP$3,0)</f>
        <v>31</v>
      </c>
      <c r="F85" s="10">
        <f>VLOOKUP(A85,'[1]Исходные данные'!$A:$BF,'[1]Исходные данные'!$AQ$3,0)</f>
        <v>2.4005134788189986E-2</v>
      </c>
      <c r="G85" s="12">
        <f>VLOOKUP(A85,'[1]Исходные данные'!$A:$BF,'[1]Исходные данные'!$AT$3,0)</f>
        <v>5</v>
      </c>
      <c r="H85" s="11">
        <f>VLOOKUP(A85,'[1]Исходные данные'!$A:$BF,'[1]Исходные данные'!$AU$3,0)</f>
        <v>1.0485854878837622</v>
      </c>
      <c r="I85" s="12">
        <f>VLOOKUP(A85,'[1]Исходные данные'!$A:$BF,'[1]Исходные данные'!$AX$3,0)</f>
        <v>30</v>
      </c>
      <c r="J85" s="10">
        <f>VLOOKUP(A85,'[1]Исходные данные'!$A:$BF,'[1]Исходные данные'!$BC$3,0)</f>
        <v>1.411534365636348E-2</v>
      </c>
      <c r="K85" s="12">
        <f>VLOOKUP(A85,'[1]Исходные данные'!$A:$BF,'[1]Исходные данные'!$BE$3,0)</f>
        <v>43</v>
      </c>
      <c r="L85" s="14">
        <f>VLOOKUP(A85,'[1]Исходные данные'!$A:$BF,'[1]Исходные данные'!$AY$3,0)+100%</f>
        <v>0.68413888292326908</v>
      </c>
      <c r="M85" s="12">
        <f>VLOOKUP(A85,'[1]Исходные данные'!$A:$BF,'[1]Исходные данные'!$BA$3,0)</f>
        <v>9</v>
      </c>
      <c r="N85" s="13">
        <f>VLOOKUP(A85,'[1]Исходные данные'!$A:$BF,'[1]Исходные данные'!$BF$3,0)</f>
        <v>136</v>
      </c>
      <c r="O85" s="15">
        <f t="shared" si="1"/>
        <v>83</v>
      </c>
      <c r="P85" t="s">
        <v>99</v>
      </c>
      <c r="Q85">
        <f>VLOOKUP(A85,'[1]Исходные данные'!A:BK,63,0)</f>
        <v>0</v>
      </c>
    </row>
    <row r="86" spans="1:17" x14ac:dyDescent="0.25">
      <c r="A86" s="6" t="s">
        <v>28</v>
      </c>
      <c r="B86" s="8">
        <f>VLOOKUP(A86,'[1]Исходные данные'!$A:$BF,'[1]Исходные данные'!$P$3,0)</f>
        <v>5.259524528627519E-2</v>
      </c>
      <c r="C86" s="12">
        <f>VLOOKUP(A86,'[1]Исходные данные'!$A:$BF,'[1]Исходные данные'!$AL$3,0)</f>
        <v>36</v>
      </c>
      <c r="D86" s="9">
        <f>VLOOKUP(A86,'[1]Исходные данные'!$A:$BF,'[1]Исходные данные'!$O$3,0)</f>
        <v>51750.987909146854</v>
      </c>
      <c r="E86" s="12">
        <f>VLOOKUP(A86,'[1]Исходные данные'!$A:$BF,'[1]Исходные данные'!$AP$3,0)</f>
        <v>3</v>
      </c>
      <c r="F86" s="10">
        <f>VLOOKUP(A86,'[1]Исходные данные'!$A:$BF,'[1]Исходные данные'!$AQ$3,0)</f>
        <v>4.5697385995039114E-2</v>
      </c>
      <c r="G86" s="12">
        <f>VLOOKUP(A86,'[1]Исходные данные'!$A:$BF,'[1]Исходные данные'!$AT$3,0)</f>
        <v>12</v>
      </c>
      <c r="H86" s="11">
        <f>VLOOKUP(A86,'[1]Исходные данные'!$A:$BF,'[1]Исходные данные'!$AU$3,0)</f>
        <v>0.84622726348854005</v>
      </c>
      <c r="I86" s="12">
        <f>VLOOKUP(A86,'[1]Исходные данные'!$A:$BF,'[1]Исходные данные'!$AX$3,0)</f>
        <v>14</v>
      </c>
      <c r="J86" s="10">
        <f>VLOOKUP(A86,'[1]Исходные данные'!$A:$BF,'[1]Исходные данные'!$BC$3,0)</f>
        <v>4.87323157510573E-3</v>
      </c>
      <c r="K86" s="12">
        <f>VLOOKUP(A86,'[1]Исходные данные'!$A:$BF,'[1]Исходные данные'!$BE$3,0)</f>
        <v>33</v>
      </c>
      <c r="L86" s="14">
        <f>VLOOKUP(A86,'[1]Исходные данные'!$A:$BF,'[1]Исходные данные'!$AY$3,0)+100%</f>
        <v>0.81740946066326559</v>
      </c>
      <c r="M86" s="12">
        <f>VLOOKUP(A86,'[1]Исходные данные'!$A:$BF,'[1]Исходные данные'!$BA$3,0)</f>
        <v>15</v>
      </c>
      <c r="N86" s="13">
        <f>VLOOKUP(A86,'[1]Исходные данные'!$A:$BF,'[1]Исходные данные'!$BF$3,0)</f>
        <v>113</v>
      </c>
      <c r="O86" s="15">
        <f t="shared" si="1"/>
        <v>84</v>
      </c>
      <c r="P86" t="s">
        <v>111</v>
      </c>
      <c r="Q86">
        <f>VLOOKUP(A86,'[1]Исходные данные'!A:BK,63,0)</f>
        <v>0</v>
      </c>
    </row>
    <row r="87" spans="1:17" x14ac:dyDescent="0.25">
      <c r="A87" s="6" t="s">
        <v>56</v>
      </c>
      <c r="B87" s="8">
        <f>VLOOKUP(A87,'[1]Исходные данные'!$A:$BF,'[1]Исходные данные'!$P$3,0)</f>
        <v>4.0212126273592781E-2</v>
      </c>
      <c r="C87" s="12">
        <f>VLOOKUP(A87,'[1]Исходные данные'!$A:$BF,'[1]Исходные данные'!$AL$3,0)</f>
        <v>9</v>
      </c>
      <c r="D87" s="9">
        <f>VLOOKUP(A87,'[1]Исходные данные'!$A:$BF,'[1]Исходные данные'!$O$3,0)</f>
        <v>66826.816580996834</v>
      </c>
      <c r="E87" s="12">
        <f>VLOOKUP(A87,'[1]Исходные данные'!$A:$BF,'[1]Исходные данные'!$AP$3,0)</f>
        <v>29</v>
      </c>
      <c r="F87" s="10">
        <f>VLOOKUP(A87,'[1]Исходные данные'!$A:$BF,'[1]Исходные данные'!$AQ$3,0)</f>
        <v>4.8116615067079462E-2</v>
      </c>
      <c r="G87" s="12">
        <f>VLOOKUP(A87,'[1]Исходные данные'!$A:$BF,'[1]Исходные данные'!$AT$3,0)</f>
        <v>12</v>
      </c>
      <c r="H87" s="11">
        <f>VLOOKUP(A87,'[1]Исходные данные'!$A:$BF,'[1]Исходные данные'!$AU$3,0)</f>
        <v>0.6678989203489738</v>
      </c>
      <c r="I87" s="12">
        <f>VLOOKUP(A87,'[1]Исходные данные'!$A:$BF,'[1]Исходные данные'!$AX$3,0)</f>
        <v>5</v>
      </c>
      <c r="J87" s="10">
        <f>VLOOKUP(A87,'[1]Исходные данные'!$A:$BF,'[1]Исходные данные'!$BC$3,0)</f>
        <v>-3.3465133939092409E-3</v>
      </c>
      <c r="K87" s="12">
        <f>VLOOKUP(A87,'[1]Исходные данные'!$A:$BF,'[1]Исходные данные'!$BE$3,0)</f>
        <v>29</v>
      </c>
      <c r="L87" s="14">
        <f>VLOOKUP(A87,'[1]Исходные данные'!$A:$BF,'[1]Исходные данные'!$AY$3,0)+100%</f>
        <v>0.88492987254078448</v>
      </c>
      <c r="M87" s="12">
        <f>VLOOKUP(A87,'[1]Исходные данные'!$A:$BF,'[1]Исходные данные'!$BA$3,0)</f>
        <v>26</v>
      </c>
      <c r="N87" s="13">
        <f>VLOOKUP(A87,'[1]Исходные данные'!$A:$BF,'[1]Исходные данные'!$BF$3,0)</f>
        <v>110</v>
      </c>
      <c r="O87" s="15">
        <f t="shared" si="1"/>
        <v>85</v>
      </c>
      <c r="P87" t="s">
        <v>111</v>
      </c>
      <c r="Q87">
        <f>VLOOKUP(A87,'[1]Исходные данные'!A:BK,63,0)</f>
        <v>0</v>
      </c>
    </row>
    <row r="88" spans="1:17" x14ac:dyDescent="0.25">
      <c r="A88" s="6" t="s">
        <v>2</v>
      </c>
      <c r="B88" s="8">
        <f>VLOOKUP(A88,'[1]Исходные данные'!$A:$BF,'[1]Исходные данные'!$P$3,0)</f>
        <v>4.2772715593066238E-2</v>
      </c>
      <c r="C88" s="12">
        <f>VLOOKUP(A88,'[1]Исходные данные'!$A:$BF,'[1]Исходные данные'!$AL$3,0)</f>
        <v>12</v>
      </c>
      <c r="D88" s="9">
        <f>VLOOKUP(A88,'[1]Исходные данные'!$A:$BF,'[1]Исходные данные'!$O$3,0)</f>
        <v>59020.920032347494</v>
      </c>
      <c r="E88" s="12">
        <f>VLOOKUP(A88,'[1]Исходные данные'!$A:$BF,'[1]Исходные данные'!$AP$3,0)</f>
        <v>13</v>
      </c>
      <c r="F88" s="10">
        <f>VLOOKUP(A88,'[1]Исходные данные'!$A:$BF,'[1]Исходные данные'!$AQ$3,0)</f>
        <v>2.1573033707865168E-2</v>
      </c>
      <c r="G88" s="12">
        <f>VLOOKUP(A88,'[1]Исходные данные'!$A:$BF,'[1]Исходные данные'!$AT$3,0)</f>
        <v>5</v>
      </c>
      <c r="H88" s="11">
        <f>VLOOKUP(A88,'[1]Исходные данные'!$A:$BF,'[1]Исходные данные'!$AU$3,0)</f>
        <v>0.91628979296103619</v>
      </c>
      <c r="I88" s="12">
        <f>VLOOKUP(A88,'[1]Исходные данные'!$A:$BF,'[1]Исходные данные'!$AX$3,0)</f>
        <v>20</v>
      </c>
      <c r="J88" s="10">
        <f>VLOOKUP(A88,'[1]Исходные данные'!$A:$BF,'[1]Исходные данные'!$BC$3,0)</f>
        <v>-8.5519496052946335E-3</v>
      </c>
      <c r="K88" s="12">
        <f>VLOOKUP(A88,'[1]Исходные данные'!$A:$BF,'[1]Исходные данные'!$BE$3,0)</f>
        <v>26</v>
      </c>
      <c r="L88" s="14">
        <f>VLOOKUP(A88,'[1]Исходные данные'!$A:$BF,'[1]Исходные данные'!$AY$3,0)+100%</f>
        <v>0.8639747544750076</v>
      </c>
      <c r="M88" s="12">
        <f>VLOOKUP(A88,'[1]Исходные данные'!$A:$BF,'[1]Исходные данные'!$BA$3,0)</f>
        <v>23</v>
      </c>
      <c r="N88" s="13">
        <f>VLOOKUP(A88,'[1]Исходные данные'!$A:$BF,'[1]Исходные данные'!$BF$3,0)</f>
        <v>99</v>
      </c>
      <c r="O88" s="15">
        <f t="shared" si="1"/>
        <v>86</v>
      </c>
      <c r="P88" t="s">
        <v>115</v>
      </c>
      <c r="Q88">
        <f>VLOOKUP(A88,'[1]Исходные данные'!A:BK,63,0)</f>
        <v>0</v>
      </c>
    </row>
  </sheetData>
  <autoFilter ref="A2:P88">
    <filterColumn colId="15">
      <filters>
        <filter val="Центральный федеральный округ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N33" sqref="N33"/>
    </sheetView>
  </sheetViews>
  <sheetFormatPr defaultRowHeight="15" x14ac:dyDescent="0.25"/>
  <cols>
    <col min="1" max="1" width="25.5703125" customWidth="1"/>
    <col min="2" max="2" width="26.85546875" customWidth="1"/>
  </cols>
  <sheetData>
    <row r="1" spans="1:2" x14ac:dyDescent="0.25">
      <c r="A1" s="17" t="s">
        <v>116</v>
      </c>
      <c r="B1" s="17" t="s">
        <v>3</v>
      </c>
    </row>
    <row r="2" spans="1:2" x14ac:dyDescent="0.25">
      <c r="A2" s="17" t="s">
        <v>117</v>
      </c>
      <c r="B2" s="17" t="s">
        <v>33</v>
      </c>
    </row>
    <row r="3" spans="1:2" x14ac:dyDescent="0.25">
      <c r="A3" s="17" t="s">
        <v>118</v>
      </c>
      <c r="B3" s="17" t="s">
        <v>34</v>
      </c>
    </row>
    <row r="4" spans="1:2" x14ac:dyDescent="0.25">
      <c r="A4" s="17" t="s">
        <v>104</v>
      </c>
      <c r="B4" s="17" t="s">
        <v>55</v>
      </c>
    </row>
    <row r="5" spans="1:2" x14ac:dyDescent="0.25">
      <c r="A5" s="17" t="s">
        <v>119</v>
      </c>
      <c r="B5" s="17" t="s">
        <v>68</v>
      </c>
    </row>
    <row r="6" spans="1:2" x14ac:dyDescent="0.25">
      <c r="A6" s="17" t="s">
        <v>106</v>
      </c>
      <c r="B6" s="17" t="s">
        <v>78</v>
      </c>
    </row>
    <row r="7" spans="1:2" x14ac:dyDescent="0.25">
      <c r="A7" s="17" t="s">
        <v>100</v>
      </c>
      <c r="B7" s="17" t="s">
        <v>4</v>
      </c>
    </row>
    <row r="8" spans="1:2" x14ac:dyDescent="0.25">
      <c r="A8" s="17" t="s">
        <v>120</v>
      </c>
      <c r="B8" s="17" t="s">
        <v>5</v>
      </c>
    </row>
    <row r="9" spans="1:2" x14ac:dyDescent="0.25">
      <c r="A9" s="17" t="s">
        <v>121</v>
      </c>
      <c r="B9" s="17" t="s">
        <v>6</v>
      </c>
    </row>
    <row r="10" spans="1:2" x14ac:dyDescent="0.25">
      <c r="A10" s="18" t="s">
        <v>122</v>
      </c>
      <c r="B10" s="18" t="s">
        <v>9</v>
      </c>
    </row>
    <row r="11" spans="1:2" x14ac:dyDescent="0.25">
      <c r="A11" s="18" t="s">
        <v>123</v>
      </c>
      <c r="B11" s="18" t="s">
        <v>10</v>
      </c>
    </row>
    <row r="12" spans="1:2" x14ac:dyDescent="0.25">
      <c r="A12" s="17" t="s">
        <v>124</v>
      </c>
      <c r="B12" s="17" t="s">
        <v>12</v>
      </c>
    </row>
    <row r="13" spans="1:2" x14ac:dyDescent="0.25">
      <c r="A13" s="18" t="s">
        <v>125</v>
      </c>
      <c r="B13" s="18" t="s">
        <v>13</v>
      </c>
    </row>
    <row r="14" spans="1:2" x14ac:dyDescent="0.25">
      <c r="A14" s="17" t="s">
        <v>126</v>
      </c>
      <c r="B14" s="17" t="s">
        <v>14</v>
      </c>
    </row>
    <row r="15" spans="1:2" x14ac:dyDescent="0.25">
      <c r="A15" s="17" t="s">
        <v>127</v>
      </c>
      <c r="B15" s="17" t="s">
        <v>15</v>
      </c>
    </row>
    <row r="16" spans="1:2" x14ac:dyDescent="0.25">
      <c r="A16" s="18" t="s">
        <v>128</v>
      </c>
      <c r="B16" s="18" t="s">
        <v>47</v>
      </c>
    </row>
    <row r="17" spans="1:2" x14ac:dyDescent="0.25">
      <c r="A17" s="17" t="s">
        <v>129</v>
      </c>
      <c r="B17" s="17" t="s">
        <v>19</v>
      </c>
    </row>
    <row r="18" spans="1:2" x14ac:dyDescent="0.25">
      <c r="A18" s="18" t="s">
        <v>130</v>
      </c>
      <c r="B18" s="18" t="s">
        <v>21</v>
      </c>
    </row>
    <row r="19" spans="1:2" x14ac:dyDescent="0.25">
      <c r="A19" s="18" t="s">
        <v>131</v>
      </c>
      <c r="B19" s="18" t="s">
        <v>20</v>
      </c>
    </row>
    <row r="20" spans="1:2" x14ac:dyDescent="0.25">
      <c r="A20" s="17" t="s">
        <v>132</v>
      </c>
      <c r="B20" s="17" t="s">
        <v>23</v>
      </c>
    </row>
    <row r="21" spans="1:2" x14ac:dyDescent="0.25">
      <c r="A21" s="17" t="s">
        <v>133</v>
      </c>
      <c r="B21" s="17" t="s">
        <v>71</v>
      </c>
    </row>
    <row r="22" spans="1:2" x14ac:dyDescent="0.25">
      <c r="A22" s="18" t="s">
        <v>134</v>
      </c>
      <c r="B22" s="18" t="s">
        <v>25</v>
      </c>
    </row>
    <row r="23" spans="1:2" x14ac:dyDescent="0.25">
      <c r="A23" s="18" t="s">
        <v>102</v>
      </c>
      <c r="B23" s="18" t="s">
        <v>26</v>
      </c>
    </row>
    <row r="24" spans="1:2" x14ac:dyDescent="0.25">
      <c r="A24" s="18" t="s">
        <v>135</v>
      </c>
      <c r="B24" s="18" t="s">
        <v>29</v>
      </c>
    </row>
    <row r="25" spans="1:2" x14ac:dyDescent="0.25">
      <c r="A25" s="18" t="s">
        <v>136</v>
      </c>
      <c r="B25" s="18" t="s">
        <v>30</v>
      </c>
    </row>
    <row r="26" spans="1:2" x14ac:dyDescent="0.25">
      <c r="A26" s="18" t="s">
        <v>137</v>
      </c>
      <c r="B26" s="18" t="s">
        <v>32</v>
      </c>
    </row>
    <row r="27" spans="1:2" x14ac:dyDescent="0.25">
      <c r="A27" s="18" t="s">
        <v>138</v>
      </c>
      <c r="B27" s="18" t="s">
        <v>35</v>
      </c>
    </row>
    <row r="28" spans="1:2" x14ac:dyDescent="0.25">
      <c r="A28" s="18" t="s">
        <v>139</v>
      </c>
      <c r="B28" s="18" t="s">
        <v>59</v>
      </c>
    </row>
    <row r="29" spans="1:2" x14ac:dyDescent="0.25">
      <c r="A29" s="17" t="s">
        <v>140</v>
      </c>
      <c r="B29" s="17" t="s">
        <v>36</v>
      </c>
    </row>
    <row r="30" spans="1:2" x14ac:dyDescent="0.25">
      <c r="A30" s="18" t="s">
        <v>141</v>
      </c>
      <c r="B30" s="18" t="s">
        <v>37</v>
      </c>
    </row>
    <row r="31" spans="1:2" x14ac:dyDescent="0.25">
      <c r="A31" s="18" t="s">
        <v>60</v>
      </c>
      <c r="B31" s="18" t="s">
        <v>60</v>
      </c>
    </row>
    <row r="32" spans="1:2" x14ac:dyDescent="0.25">
      <c r="A32" s="17" t="s">
        <v>142</v>
      </c>
      <c r="B32" s="17" t="s">
        <v>38</v>
      </c>
    </row>
    <row r="33" spans="1:2" x14ac:dyDescent="0.25">
      <c r="A33" s="18" t="s">
        <v>143</v>
      </c>
      <c r="B33" s="18" t="s">
        <v>39</v>
      </c>
    </row>
    <row r="34" spans="1:2" x14ac:dyDescent="0.25">
      <c r="A34" s="18" t="s">
        <v>103</v>
      </c>
      <c r="B34" s="18" t="s">
        <v>40</v>
      </c>
    </row>
    <row r="35" spans="1:2" x14ac:dyDescent="0.25">
      <c r="A35" s="17" t="s">
        <v>43</v>
      </c>
      <c r="B35" s="17" t="s">
        <v>43</v>
      </c>
    </row>
    <row r="36" spans="1:2" x14ac:dyDescent="0.25">
      <c r="A36" s="17" t="s">
        <v>144</v>
      </c>
      <c r="B36" s="17" t="s">
        <v>44</v>
      </c>
    </row>
    <row r="37" spans="1:2" x14ac:dyDescent="0.25">
      <c r="A37" s="17" t="s">
        <v>145</v>
      </c>
      <c r="B37" s="17" t="s">
        <v>45</v>
      </c>
    </row>
    <row r="38" spans="1:2" x14ac:dyDescent="0.25">
      <c r="A38" s="17" t="s">
        <v>146</v>
      </c>
      <c r="B38" s="17" t="s">
        <v>48</v>
      </c>
    </row>
    <row r="39" spans="1:2" x14ac:dyDescent="0.25">
      <c r="A39" s="17" t="s">
        <v>147</v>
      </c>
      <c r="B39" s="17" t="s">
        <v>49</v>
      </c>
    </row>
    <row r="40" spans="1:2" x14ac:dyDescent="0.25">
      <c r="A40" s="18" t="s">
        <v>148</v>
      </c>
      <c r="B40" s="18" t="s">
        <v>50</v>
      </c>
    </row>
    <row r="41" spans="1:2" x14ac:dyDescent="0.25">
      <c r="A41" s="17" t="s">
        <v>149</v>
      </c>
      <c r="B41" s="17" t="s">
        <v>51</v>
      </c>
    </row>
    <row r="42" spans="1:2" x14ac:dyDescent="0.25">
      <c r="A42" s="17" t="s">
        <v>150</v>
      </c>
      <c r="B42" s="17" t="s">
        <v>52</v>
      </c>
    </row>
    <row r="43" spans="1:2" x14ac:dyDescent="0.25">
      <c r="A43" s="17" t="s">
        <v>151</v>
      </c>
      <c r="B43" s="17" t="s">
        <v>53</v>
      </c>
    </row>
    <row r="44" spans="1:2" x14ac:dyDescent="0.25">
      <c r="A44" s="18" t="s">
        <v>152</v>
      </c>
      <c r="B44" s="18" t="s">
        <v>54</v>
      </c>
    </row>
    <row r="45" spans="1:2" x14ac:dyDescent="0.25">
      <c r="A45" s="18" t="s">
        <v>153</v>
      </c>
      <c r="B45" s="18" t="s">
        <v>56</v>
      </c>
    </row>
    <row r="46" spans="1:2" x14ac:dyDescent="0.25">
      <c r="A46" s="18" t="s">
        <v>154</v>
      </c>
      <c r="B46" s="18" t="s">
        <v>57</v>
      </c>
    </row>
    <row r="47" spans="1:2" x14ac:dyDescent="0.25">
      <c r="A47" s="17" t="s">
        <v>155</v>
      </c>
      <c r="B47" s="17" t="s">
        <v>58</v>
      </c>
    </row>
    <row r="48" spans="1:2" x14ac:dyDescent="0.25">
      <c r="A48" s="17" t="s">
        <v>156</v>
      </c>
      <c r="B48" s="17" t="s">
        <v>61</v>
      </c>
    </row>
    <row r="49" spans="1:2" x14ac:dyDescent="0.25">
      <c r="A49" s="18" t="s">
        <v>105</v>
      </c>
      <c r="B49" s="18" t="s">
        <v>63</v>
      </c>
    </row>
    <row r="50" spans="1:2" x14ac:dyDescent="0.25">
      <c r="A50" s="17" t="s">
        <v>157</v>
      </c>
      <c r="B50" s="17" t="s">
        <v>64</v>
      </c>
    </row>
    <row r="51" spans="1:2" x14ac:dyDescent="0.25">
      <c r="A51" s="17" t="s">
        <v>158</v>
      </c>
      <c r="B51" s="17" t="s">
        <v>67</v>
      </c>
    </row>
    <row r="52" spans="1:2" x14ac:dyDescent="0.25">
      <c r="A52" s="17" t="s">
        <v>65</v>
      </c>
      <c r="B52" s="17" t="s">
        <v>65</v>
      </c>
    </row>
    <row r="53" spans="1:2" x14ac:dyDescent="0.25">
      <c r="A53" s="18" t="s">
        <v>159</v>
      </c>
      <c r="B53" s="18" t="s">
        <v>69</v>
      </c>
    </row>
    <row r="54" spans="1:2" x14ac:dyDescent="0.25">
      <c r="A54" s="18" t="s">
        <v>160</v>
      </c>
      <c r="B54" s="18" t="s">
        <v>72</v>
      </c>
    </row>
    <row r="55" spans="1:2" x14ac:dyDescent="0.25">
      <c r="A55" s="17" t="s">
        <v>161</v>
      </c>
      <c r="B55" s="17" t="s">
        <v>73</v>
      </c>
    </row>
    <row r="56" spans="1:2" x14ac:dyDescent="0.25">
      <c r="A56" s="17" t="s">
        <v>162</v>
      </c>
      <c r="B56" s="17" t="s">
        <v>75</v>
      </c>
    </row>
    <row r="57" spans="1:2" x14ac:dyDescent="0.25">
      <c r="A57" s="17" t="s">
        <v>163</v>
      </c>
      <c r="B57" s="17" t="s">
        <v>77</v>
      </c>
    </row>
    <row r="58" spans="1:2" x14ac:dyDescent="0.25">
      <c r="A58" s="18" t="s">
        <v>164</v>
      </c>
      <c r="B58" s="18" t="s">
        <v>81</v>
      </c>
    </row>
    <row r="59" spans="1:2" x14ac:dyDescent="0.25">
      <c r="A59" s="18" t="s">
        <v>165</v>
      </c>
      <c r="B59" s="18" t="s">
        <v>18</v>
      </c>
    </row>
    <row r="60" spans="1:2" x14ac:dyDescent="0.25">
      <c r="A60" s="18" t="s">
        <v>107</v>
      </c>
      <c r="B60" s="18" t="s">
        <v>84</v>
      </c>
    </row>
    <row r="61" spans="1:2" x14ac:dyDescent="0.25">
      <c r="A61" s="18" t="s">
        <v>166</v>
      </c>
      <c r="B61" s="18" t="s">
        <v>86</v>
      </c>
    </row>
    <row r="62" spans="1:2" x14ac:dyDescent="0.25">
      <c r="A62" s="18" t="s">
        <v>167</v>
      </c>
      <c r="B62" s="18" t="s">
        <v>1</v>
      </c>
    </row>
    <row r="63" spans="1:2" x14ac:dyDescent="0.25">
      <c r="A63" s="18" t="s">
        <v>168</v>
      </c>
      <c r="B63" s="18" t="s">
        <v>8</v>
      </c>
    </row>
    <row r="64" spans="1:2" x14ac:dyDescent="0.25">
      <c r="A64" s="18" t="s">
        <v>169</v>
      </c>
      <c r="B64" s="18" t="s">
        <v>11</v>
      </c>
    </row>
    <row r="65" spans="1:2" x14ac:dyDescent="0.25">
      <c r="A65" s="18" t="s">
        <v>170</v>
      </c>
      <c r="B65" s="18" t="s">
        <v>16</v>
      </c>
    </row>
    <row r="66" spans="1:2" x14ac:dyDescent="0.25">
      <c r="A66" s="17" t="s">
        <v>171</v>
      </c>
      <c r="B66" s="17" t="s">
        <v>22</v>
      </c>
    </row>
    <row r="67" spans="1:2" x14ac:dyDescent="0.25">
      <c r="A67" s="17" t="s">
        <v>172</v>
      </c>
      <c r="B67" s="17" t="s">
        <v>2</v>
      </c>
    </row>
    <row r="68" spans="1:2" x14ac:dyDescent="0.25">
      <c r="A68" s="18" t="s">
        <v>173</v>
      </c>
      <c r="B68" s="18" t="s">
        <v>24</v>
      </c>
    </row>
    <row r="69" spans="1:2" x14ac:dyDescent="0.25">
      <c r="A69" s="17" t="s">
        <v>174</v>
      </c>
      <c r="B69" s="17" t="s">
        <v>28</v>
      </c>
    </row>
    <row r="70" spans="1:2" x14ac:dyDescent="0.25">
      <c r="A70" s="18" t="s">
        <v>175</v>
      </c>
      <c r="B70" s="18" t="s">
        <v>31</v>
      </c>
    </row>
    <row r="71" spans="1:2" x14ac:dyDescent="0.25">
      <c r="A71" s="18" t="s">
        <v>176</v>
      </c>
      <c r="B71" s="18" t="s">
        <v>41</v>
      </c>
    </row>
    <row r="72" spans="1:2" x14ac:dyDescent="0.25">
      <c r="A72" s="17" t="s">
        <v>177</v>
      </c>
      <c r="B72" s="17" t="s">
        <v>42</v>
      </c>
    </row>
    <row r="73" spans="1:2" x14ac:dyDescent="0.25">
      <c r="A73" s="17" t="s">
        <v>178</v>
      </c>
      <c r="B73" s="17" t="s">
        <v>66</v>
      </c>
    </row>
    <row r="74" spans="1:2" x14ac:dyDescent="0.25">
      <c r="A74" s="18" t="s">
        <v>179</v>
      </c>
      <c r="B74" s="18" t="s">
        <v>27</v>
      </c>
    </row>
    <row r="75" spans="1:2" x14ac:dyDescent="0.25">
      <c r="A75" s="18" t="s">
        <v>180</v>
      </c>
      <c r="B75" s="18" t="s">
        <v>70</v>
      </c>
    </row>
    <row r="76" spans="1:2" x14ac:dyDescent="0.25">
      <c r="A76" s="17" t="s">
        <v>181</v>
      </c>
      <c r="B76" s="17" t="s">
        <v>74</v>
      </c>
    </row>
    <row r="77" spans="1:2" x14ac:dyDescent="0.25">
      <c r="A77" s="17" t="s">
        <v>182</v>
      </c>
      <c r="B77" s="17" t="s">
        <v>76</v>
      </c>
    </row>
    <row r="78" spans="1:2" x14ac:dyDescent="0.25">
      <c r="A78" s="18" t="s">
        <v>183</v>
      </c>
      <c r="B78" s="18" t="s">
        <v>79</v>
      </c>
    </row>
    <row r="79" spans="1:2" x14ac:dyDescent="0.25">
      <c r="A79" s="18" t="s">
        <v>184</v>
      </c>
      <c r="B79" s="18" t="s">
        <v>82</v>
      </c>
    </row>
    <row r="80" spans="1:2" x14ac:dyDescent="0.25">
      <c r="A80" s="18" t="s">
        <v>83</v>
      </c>
      <c r="B80" s="18" t="s">
        <v>91</v>
      </c>
    </row>
    <row r="81" spans="1:2" x14ac:dyDescent="0.25">
      <c r="A81" s="17" t="s">
        <v>108</v>
      </c>
      <c r="B81" s="17" t="s">
        <v>92</v>
      </c>
    </row>
    <row r="82" spans="1:2" x14ac:dyDescent="0.25">
      <c r="A82" s="17" t="s">
        <v>101</v>
      </c>
      <c r="B82" s="1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Лист3</vt:lpstr>
      <vt:lpstr>Рейтинг места </vt:lpstr>
      <vt:lpstr>Изменение рейтинга</vt:lpstr>
      <vt:lpstr>Изм. показателей к 2017</vt:lpstr>
      <vt:lpstr>Рейтинг 2017</vt:lpstr>
      <vt:lpstr>Лист1</vt:lpstr>
    </vt:vector>
  </TitlesOfParts>
  <Company>РСА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Сюзюмский Илья Николаевич</dc:creator>
  <cp:lastModifiedBy>Пермякова Елена Евгеньевна</cp:lastModifiedBy>
  <cp:lastPrinted>2017-01-17T12:40:49Z</cp:lastPrinted>
  <dcterms:created xsi:type="dcterms:W3CDTF">2016-08-18T10:42:53Z</dcterms:created>
  <dcterms:modified xsi:type="dcterms:W3CDTF">2019-03-29T08:51:33Z</dcterms:modified>
</cp:coreProperties>
</file>